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hassan\DDF Secretariat Dropbox\DDF Secretariat\FOAT\DPAT IV (2019)\"/>
    </mc:Choice>
  </mc:AlternateContent>
  <bookViews>
    <workbookView xWindow="0" yWindow="0" windowWidth="24000" windowHeight="9735" firstSheet="11" activeTab="11"/>
  </bookViews>
  <sheets>
    <sheet name="APPENDIX A" sheetId="23" r:id="rId1"/>
    <sheet name="NATIONAL (2)" sheetId="19" r:id="rId2"/>
    <sheet name="AHAFO " sheetId="1" r:id="rId3"/>
    <sheet name="ASHANTI REGION" sheetId="2" r:id="rId4"/>
    <sheet name="NATIONAL" sheetId="11" state="hidden" r:id="rId5"/>
    <sheet name="BONO REGION" sheetId="3" r:id="rId6"/>
    <sheet name="BONO EAST " sheetId="4" r:id="rId7"/>
    <sheet name="CENTRAL" sheetId="5" r:id="rId8"/>
    <sheet name="EASTERN " sheetId="6" r:id="rId9"/>
    <sheet name="GREATER ACCRA " sheetId="18" r:id="rId10"/>
    <sheet name="NORTH EAST" sheetId="8" r:id="rId11"/>
    <sheet name="NORTHERN " sheetId="9" r:id="rId12"/>
    <sheet name="OTI " sheetId="10" r:id="rId13"/>
    <sheet name="SAVANNAH" sheetId="12" r:id="rId14"/>
    <sheet name="UPPER EAST " sheetId="13" r:id="rId15"/>
    <sheet name="UPPER WEST " sheetId="14" r:id="rId16"/>
    <sheet name=" VOLTA" sheetId="17" r:id="rId17"/>
    <sheet name="WESTERN" sheetId="16" r:id="rId18"/>
    <sheet name="WESTERN NORTH " sheetId="15" r:id="rId19"/>
    <sheet name="NATIONAL (3)" sheetId="20" state="hidden" r:id="rId20"/>
  </sheets>
  <externalReferences>
    <externalReference r:id="rId21"/>
  </externalReferences>
  <definedNames>
    <definedName name="_Hlk41918655" localSheetId="11">'NORTHERN 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7" i="19" l="1"/>
  <c r="L55" i="19"/>
  <c r="L46" i="19"/>
  <c r="L37" i="19"/>
  <c r="AH22" i="19"/>
  <c r="I10" i="23"/>
  <c r="C10" i="23"/>
  <c r="I345" i="23"/>
  <c r="H345" i="23"/>
  <c r="G345" i="23"/>
  <c r="F345" i="23"/>
  <c r="E345" i="23"/>
  <c r="D345" i="23"/>
  <c r="C345" i="23"/>
  <c r="I324" i="23"/>
  <c r="G324" i="23"/>
  <c r="F324" i="23"/>
  <c r="E324" i="23"/>
  <c r="D324" i="23"/>
  <c r="I323" i="23"/>
  <c r="C323" i="23"/>
  <c r="I322" i="23"/>
  <c r="C322" i="23"/>
  <c r="I321" i="23"/>
  <c r="C321" i="23"/>
  <c r="I320" i="23"/>
  <c r="C320" i="23"/>
  <c r="I319" i="23"/>
  <c r="C319" i="23"/>
  <c r="I318" i="23"/>
  <c r="C318" i="23"/>
  <c r="I317" i="23"/>
  <c r="C317" i="23"/>
  <c r="I316" i="23"/>
  <c r="C316" i="23"/>
  <c r="I315" i="23"/>
  <c r="C315" i="23"/>
  <c r="I311" i="23"/>
  <c r="G311" i="23"/>
  <c r="F311" i="23"/>
  <c r="E311" i="23"/>
  <c r="D311" i="23"/>
  <c r="I310" i="23"/>
  <c r="C310" i="23"/>
  <c r="I309" i="23"/>
  <c r="J309" i="23" s="1"/>
  <c r="C309" i="23"/>
  <c r="I308" i="23"/>
  <c r="C308" i="23"/>
  <c r="I307" i="23"/>
  <c r="C307" i="23"/>
  <c r="I306" i="23"/>
  <c r="C306" i="23"/>
  <c r="I305" i="23"/>
  <c r="J305" i="23" s="1"/>
  <c r="C305" i="23"/>
  <c r="I304" i="23"/>
  <c r="C304" i="23"/>
  <c r="I303" i="23"/>
  <c r="J303" i="23" s="1"/>
  <c r="C303" i="23"/>
  <c r="I302" i="23"/>
  <c r="C302" i="23"/>
  <c r="I301" i="23"/>
  <c r="J301" i="23" s="1"/>
  <c r="C301" i="23"/>
  <c r="I300" i="23"/>
  <c r="C300" i="23"/>
  <c r="I299" i="23"/>
  <c r="J299" i="23" s="1"/>
  <c r="C299" i="23"/>
  <c r="I298" i="23"/>
  <c r="C298" i="23"/>
  <c r="I297" i="23"/>
  <c r="C297" i="23"/>
  <c r="I293" i="23"/>
  <c r="G293" i="23"/>
  <c r="F293" i="23"/>
  <c r="E293" i="23"/>
  <c r="D293" i="23"/>
  <c r="I292" i="23"/>
  <c r="J292" i="23" s="1"/>
  <c r="C292" i="23"/>
  <c r="I291" i="23"/>
  <c r="C291" i="23"/>
  <c r="I290" i="23"/>
  <c r="J290" i="23" s="1"/>
  <c r="C290" i="23"/>
  <c r="I289" i="23"/>
  <c r="C289" i="23"/>
  <c r="I288" i="23"/>
  <c r="C288" i="23"/>
  <c r="I287" i="23"/>
  <c r="C287" i="23"/>
  <c r="I286" i="23"/>
  <c r="J286" i="23" s="1"/>
  <c r="C286" i="23"/>
  <c r="I285" i="23"/>
  <c r="C285" i="23"/>
  <c r="I284" i="23"/>
  <c r="C284" i="23"/>
  <c r="I283" i="23"/>
  <c r="C283" i="23"/>
  <c r="I282" i="23"/>
  <c r="C282" i="23"/>
  <c r="I281" i="23"/>
  <c r="C281" i="23"/>
  <c r="I280" i="23"/>
  <c r="C280" i="23"/>
  <c r="I279" i="23"/>
  <c r="C279" i="23"/>
  <c r="I278" i="23"/>
  <c r="C278" i="23"/>
  <c r="I277" i="23"/>
  <c r="C277" i="23"/>
  <c r="I276" i="23"/>
  <c r="J276" i="23" s="1"/>
  <c r="C276" i="23"/>
  <c r="I275" i="23"/>
  <c r="C275" i="23"/>
  <c r="I271" i="23"/>
  <c r="G271" i="23"/>
  <c r="F271" i="23"/>
  <c r="E271" i="23"/>
  <c r="D271" i="23"/>
  <c r="I270" i="23"/>
  <c r="C270" i="23"/>
  <c r="I269" i="23"/>
  <c r="C269" i="23"/>
  <c r="I268" i="23"/>
  <c r="C268" i="23"/>
  <c r="I267" i="23"/>
  <c r="C267" i="23"/>
  <c r="I266" i="23"/>
  <c r="C266" i="23"/>
  <c r="I265" i="23"/>
  <c r="C265" i="23"/>
  <c r="I264" i="23"/>
  <c r="C264" i="23"/>
  <c r="I263" i="23"/>
  <c r="C263" i="23"/>
  <c r="I262" i="23"/>
  <c r="C262" i="23"/>
  <c r="I261" i="23"/>
  <c r="C261" i="23"/>
  <c r="I260" i="23"/>
  <c r="C260" i="23"/>
  <c r="I256" i="23"/>
  <c r="G256" i="23"/>
  <c r="F256" i="23"/>
  <c r="E256" i="23"/>
  <c r="D256" i="23"/>
  <c r="I255" i="23"/>
  <c r="J255" i="23" s="1"/>
  <c r="C255" i="23"/>
  <c r="I254" i="23"/>
  <c r="C254" i="23"/>
  <c r="I253" i="23"/>
  <c r="J253" i="23" s="1"/>
  <c r="C253" i="23"/>
  <c r="I252" i="23"/>
  <c r="C252" i="23"/>
  <c r="I251" i="23"/>
  <c r="C251" i="23"/>
  <c r="I250" i="23"/>
  <c r="C250" i="23"/>
  <c r="I249" i="23"/>
  <c r="C249" i="23"/>
  <c r="I248" i="23"/>
  <c r="C248" i="23"/>
  <c r="I247" i="23"/>
  <c r="J247" i="23" s="1"/>
  <c r="C247" i="23"/>
  <c r="I246" i="23"/>
  <c r="C246" i="23"/>
  <c r="I245" i="23"/>
  <c r="C245" i="23"/>
  <c r="I244" i="23"/>
  <c r="C244" i="23"/>
  <c r="I243" i="23"/>
  <c r="C243" i="23"/>
  <c r="I242" i="23"/>
  <c r="C242" i="23"/>
  <c r="I241" i="23"/>
  <c r="C241" i="23"/>
  <c r="I237" i="23"/>
  <c r="G237" i="23"/>
  <c r="F237" i="23"/>
  <c r="E237" i="23"/>
  <c r="D237" i="23"/>
  <c r="I236" i="23"/>
  <c r="C236" i="23"/>
  <c r="I235" i="23"/>
  <c r="C235" i="23"/>
  <c r="I234" i="23"/>
  <c r="C234" i="23"/>
  <c r="I233" i="23"/>
  <c r="C233" i="23"/>
  <c r="I232" i="23"/>
  <c r="C232" i="23"/>
  <c r="I231" i="23"/>
  <c r="C231" i="23"/>
  <c r="I230" i="23"/>
  <c r="C230" i="23"/>
  <c r="I226" i="23"/>
  <c r="G226" i="23"/>
  <c r="F226" i="23"/>
  <c r="E226" i="23"/>
  <c r="D226" i="23"/>
  <c r="I225" i="23"/>
  <c r="C225" i="23"/>
  <c r="I224" i="23"/>
  <c r="C224" i="23"/>
  <c r="I223" i="23"/>
  <c r="C223" i="23"/>
  <c r="I222" i="23"/>
  <c r="C222" i="23"/>
  <c r="I221" i="23"/>
  <c r="C221" i="23"/>
  <c r="I220" i="23"/>
  <c r="J220" i="23" s="1"/>
  <c r="C220" i="23"/>
  <c r="I219" i="23"/>
  <c r="C219" i="23"/>
  <c r="I218" i="23"/>
  <c r="C218" i="23"/>
  <c r="I214" i="23"/>
  <c r="G214" i="23"/>
  <c r="F214" i="23"/>
  <c r="E214" i="23"/>
  <c r="D214" i="23"/>
  <c r="I213" i="23"/>
  <c r="C213" i="23"/>
  <c r="I212" i="23"/>
  <c r="C212" i="23"/>
  <c r="I211" i="23"/>
  <c r="C211" i="23"/>
  <c r="I210" i="23"/>
  <c r="C210" i="23"/>
  <c r="I209" i="23"/>
  <c r="C209" i="23"/>
  <c r="I208" i="23"/>
  <c r="C208" i="23"/>
  <c r="I207" i="23"/>
  <c r="C207" i="23"/>
  <c r="I206" i="23"/>
  <c r="C206" i="23"/>
  <c r="I205" i="23"/>
  <c r="C205" i="23"/>
  <c r="I204" i="23"/>
  <c r="C204" i="23"/>
  <c r="I203" i="23"/>
  <c r="C203" i="23"/>
  <c r="I202" i="23"/>
  <c r="C202" i="23"/>
  <c r="I201" i="23"/>
  <c r="C201" i="23"/>
  <c r="I200" i="23"/>
  <c r="C200" i="23"/>
  <c r="I199" i="23"/>
  <c r="C199" i="23"/>
  <c r="I198" i="23"/>
  <c r="C198" i="23"/>
  <c r="I194" i="23"/>
  <c r="G194" i="23"/>
  <c r="F194" i="23"/>
  <c r="E194" i="23"/>
  <c r="D194" i="23"/>
  <c r="I193" i="23"/>
  <c r="C193" i="23"/>
  <c r="I192" i="23"/>
  <c r="C192" i="23"/>
  <c r="I191" i="23"/>
  <c r="C191" i="23"/>
  <c r="I190" i="23"/>
  <c r="C190" i="23"/>
  <c r="I189" i="23"/>
  <c r="C189" i="23"/>
  <c r="I188" i="23"/>
  <c r="C188" i="23"/>
  <c r="G184" i="23"/>
  <c r="F184" i="23"/>
  <c r="E184" i="23"/>
  <c r="D184" i="23"/>
  <c r="I183" i="23"/>
  <c r="C183" i="23"/>
  <c r="I182" i="23"/>
  <c r="C182" i="23"/>
  <c r="I181" i="23"/>
  <c r="C181" i="23"/>
  <c r="I180" i="23"/>
  <c r="C180" i="23"/>
  <c r="I179" i="23"/>
  <c r="J179" i="23" s="1"/>
  <c r="C179" i="23"/>
  <c r="I178" i="23"/>
  <c r="C178" i="23"/>
  <c r="I177" i="23"/>
  <c r="J177" i="23" s="1"/>
  <c r="C177" i="23"/>
  <c r="I176" i="23"/>
  <c r="C176" i="23"/>
  <c r="I175" i="23"/>
  <c r="C175" i="23"/>
  <c r="I174" i="23"/>
  <c r="C174" i="23"/>
  <c r="I173" i="23"/>
  <c r="C173" i="23"/>
  <c r="I172" i="23"/>
  <c r="C172" i="23"/>
  <c r="I171" i="23"/>
  <c r="C171" i="23"/>
  <c r="I170" i="23"/>
  <c r="C170" i="23"/>
  <c r="I169" i="23"/>
  <c r="C169" i="23"/>
  <c r="I168" i="23"/>
  <c r="C168" i="23"/>
  <c r="I167" i="23"/>
  <c r="C167" i="23"/>
  <c r="I166" i="23"/>
  <c r="C166" i="23"/>
  <c r="I165" i="23"/>
  <c r="C165" i="23"/>
  <c r="I164" i="23"/>
  <c r="C164" i="23"/>
  <c r="I163" i="23"/>
  <c r="C163" i="23"/>
  <c r="I162" i="23"/>
  <c r="C162" i="23"/>
  <c r="I161" i="23"/>
  <c r="C161" i="23"/>
  <c r="I160" i="23"/>
  <c r="C160" i="23"/>
  <c r="I159" i="23"/>
  <c r="C159" i="23"/>
  <c r="I158" i="23"/>
  <c r="C158" i="23"/>
  <c r="I157" i="23"/>
  <c r="C157" i="23"/>
  <c r="I156" i="23"/>
  <c r="C156" i="23"/>
  <c r="I155" i="23"/>
  <c r="C155" i="23"/>
  <c r="I151" i="23"/>
  <c r="G151" i="23"/>
  <c r="F151" i="23"/>
  <c r="E151" i="23"/>
  <c r="D151" i="23"/>
  <c r="I150" i="23"/>
  <c r="C150" i="23"/>
  <c r="I149" i="23"/>
  <c r="C149" i="23"/>
  <c r="I148" i="23"/>
  <c r="C148" i="23"/>
  <c r="I147" i="23"/>
  <c r="C147" i="23"/>
  <c r="I146" i="23"/>
  <c r="C146" i="23"/>
  <c r="I145" i="23"/>
  <c r="C145" i="23"/>
  <c r="I144" i="23"/>
  <c r="C144" i="23"/>
  <c r="I143" i="23"/>
  <c r="C143" i="23"/>
  <c r="I142" i="23"/>
  <c r="C142" i="23"/>
  <c r="I141" i="23"/>
  <c r="C141" i="23"/>
  <c r="I140" i="23"/>
  <c r="C140" i="23"/>
  <c r="I139" i="23"/>
  <c r="C139" i="23"/>
  <c r="I138" i="23"/>
  <c r="C138" i="23"/>
  <c r="I137" i="23"/>
  <c r="C137" i="23"/>
  <c r="I136" i="23"/>
  <c r="C136" i="23"/>
  <c r="I135" i="23"/>
  <c r="C135" i="23"/>
  <c r="I134" i="23"/>
  <c r="C134" i="23"/>
  <c r="I133" i="23"/>
  <c r="C133" i="23"/>
  <c r="I132" i="23"/>
  <c r="C132" i="23"/>
  <c r="I131" i="23"/>
  <c r="C131" i="23"/>
  <c r="I130" i="23"/>
  <c r="C130" i="23"/>
  <c r="I129" i="23"/>
  <c r="C129" i="23"/>
  <c r="I128" i="23"/>
  <c r="C128" i="23"/>
  <c r="I127" i="23"/>
  <c r="C127" i="23"/>
  <c r="I126" i="23"/>
  <c r="C126" i="23"/>
  <c r="I125" i="23"/>
  <c r="C125" i="23"/>
  <c r="I124" i="23"/>
  <c r="C124" i="23"/>
  <c r="I123" i="23"/>
  <c r="C123" i="23"/>
  <c r="I122" i="23"/>
  <c r="C122" i="23"/>
  <c r="I121" i="23"/>
  <c r="C121" i="23"/>
  <c r="I120" i="23"/>
  <c r="C120" i="23"/>
  <c r="I119" i="23"/>
  <c r="C119" i="23"/>
  <c r="I118" i="23"/>
  <c r="C118" i="23"/>
  <c r="G114" i="23"/>
  <c r="F114" i="23"/>
  <c r="E114" i="23"/>
  <c r="D114" i="23"/>
  <c r="I113" i="23"/>
  <c r="C113" i="23"/>
  <c r="I112" i="23"/>
  <c r="C112" i="23"/>
  <c r="I111" i="23"/>
  <c r="C111" i="23"/>
  <c r="I110" i="23"/>
  <c r="C110" i="23"/>
  <c r="I109" i="23"/>
  <c r="C109" i="23"/>
  <c r="I108" i="23"/>
  <c r="C108" i="23"/>
  <c r="I107" i="23"/>
  <c r="C107" i="23"/>
  <c r="I106" i="23"/>
  <c r="C106" i="23"/>
  <c r="I105" i="23"/>
  <c r="C105" i="23"/>
  <c r="I104" i="23"/>
  <c r="C104" i="23"/>
  <c r="I103" i="23"/>
  <c r="C103" i="23"/>
  <c r="I102" i="23"/>
  <c r="C102" i="23"/>
  <c r="I101" i="23"/>
  <c r="C101" i="23"/>
  <c r="I100" i="23"/>
  <c r="C100" i="23"/>
  <c r="I99" i="23"/>
  <c r="C99" i="23"/>
  <c r="I98" i="23"/>
  <c r="C98" i="23"/>
  <c r="I97" i="23"/>
  <c r="C97" i="23"/>
  <c r="I96" i="23"/>
  <c r="C96" i="23"/>
  <c r="H96" i="23" s="1"/>
  <c r="I95" i="23"/>
  <c r="C95" i="23"/>
  <c r="I94" i="23"/>
  <c r="C94" i="23"/>
  <c r="I93" i="23"/>
  <c r="C93" i="23"/>
  <c r="I92" i="23"/>
  <c r="C92" i="23"/>
  <c r="I88" i="23"/>
  <c r="G88" i="23"/>
  <c r="F88" i="23"/>
  <c r="E88" i="23"/>
  <c r="D88" i="23"/>
  <c r="I87" i="23"/>
  <c r="C87" i="23"/>
  <c r="I86" i="23"/>
  <c r="C86" i="23"/>
  <c r="I85" i="23"/>
  <c r="C85" i="23"/>
  <c r="I84" i="23"/>
  <c r="C84" i="23"/>
  <c r="I83" i="23"/>
  <c r="C83" i="23"/>
  <c r="I82" i="23"/>
  <c r="C82" i="23"/>
  <c r="I81" i="23"/>
  <c r="C81" i="23"/>
  <c r="I80" i="23"/>
  <c r="C80" i="23"/>
  <c r="I79" i="23"/>
  <c r="C79" i="23"/>
  <c r="I78" i="23"/>
  <c r="H78" i="23" s="1"/>
  <c r="C78" i="23"/>
  <c r="I77" i="23"/>
  <c r="C77" i="23"/>
  <c r="H76" i="23"/>
  <c r="I73" i="23"/>
  <c r="G73" i="23"/>
  <c r="F73" i="23"/>
  <c r="E73" i="23"/>
  <c r="D73" i="23"/>
  <c r="I72" i="23"/>
  <c r="C72" i="23"/>
  <c r="I71" i="23"/>
  <c r="J71" i="23" s="1"/>
  <c r="C71" i="23"/>
  <c r="I70" i="23"/>
  <c r="C70" i="23"/>
  <c r="I69" i="23"/>
  <c r="J69" i="23" s="1"/>
  <c r="C69" i="23"/>
  <c r="I68" i="23"/>
  <c r="C68" i="23"/>
  <c r="I67" i="23"/>
  <c r="J67" i="23" s="1"/>
  <c r="C67" i="23"/>
  <c r="I66" i="23"/>
  <c r="C66" i="23"/>
  <c r="I65" i="23"/>
  <c r="J65" i="23" s="1"/>
  <c r="C65" i="23"/>
  <c r="I64" i="23"/>
  <c r="C64" i="23"/>
  <c r="I63" i="23"/>
  <c r="J63" i="23" s="1"/>
  <c r="C63" i="23"/>
  <c r="I62" i="23"/>
  <c r="C62" i="23"/>
  <c r="I61" i="23"/>
  <c r="J61" i="23" s="1"/>
  <c r="C61" i="23"/>
  <c r="I57" i="23"/>
  <c r="G57" i="23"/>
  <c r="F57" i="23"/>
  <c r="E57" i="23"/>
  <c r="D57" i="23"/>
  <c r="I56" i="23"/>
  <c r="C56" i="23"/>
  <c r="I55" i="23"/>
  <c r="C55" i="23"/>
  <c r="I54" i="23"/>
  <c r="C54" i="23"/>
  <c r="I53" i="23"/>
  <c r="C53" i="23"/>
  <c r="I52" i="23"/>
  <c r="C52" i="23"/>
  <c r="I51" i="23"/>
  <c r="C51" i="23"/>
  <c r="I50" i="23"/>
  <c r="C50" i="23"/>
  <c r="I49" i="23"/>
  <c r="C49" i="23"/>
  <c r="I48" i="23"/>
  <c r="C48" i="23"/>
  <c r="I47" i="23"/>
  <c r="C47" i="23"/>
  <c r="I46" i="23"/>
  <c r="C46" i="23"/>
  <c r="I45" i="23"/>
  <c r="C45" i="23"/>
  <c r="I44" i="23"/>
  <c r="C44" i="23"/>
  <c r="I43" i="23"/>
  <c r="C43" i="23"/>
  <c r="I42" i="23"/>
  <c r="C42" i="23"/>
  <c r="I41" i="23"/>
  <c r="C41" i="23"/>
  <c r="I40" i="23"/>
  <c r="C40" i="23"/>
  <c r="I39" i="23"/>
  <c r="C39" i="23"/>
  <c r="I38" i="23"/>
  <c r="C38" i="23"/>
  <c r="I37" i="23"/>
  <c r="C37" i="23"/>
  <c r="I36" i="23"/>
  <c r="C36" i="23"/>
  <c r="I35" i="23"/>
  <c r="C35" i="23"/>
  <c r="I34" i="23"/>
  <c r="C34" i="23"/>
  <c r="I33" i="23"/>
  <c r="C33" i="23"/>
  <c r="I32" i="23"/>
  <c r="C32" i="23"/>
  <c r="I31" i="23"/>
  <c r="C31" i="23"/>
  <c r="I30" i="23"/>
  <c r="C30" i="23"/>
  <c r="I29" i="23"/>
  <c r="C29" i="23"/>
  <c r="I28" i="23"/>
  <c r="C28" i="23"/>
  <c r="I27" i="23"/>
  <c r="C27" i="23"/>
  <c r="I26" i="23"/>
  <c r="C26" i="23"/>
  <c r="I25" i="23"/>
  <c r="C25" i="23"/>
  <c r="I24" i="23"/>
  <c r="C24" i="23"/>
  <c r="I23" i="23"/>
  <c r="C23" i="23"/>
  <c r="I22" i="23"/>
  <c r="C22" i="23"/>
  <c r="I21" i="23"/>
  <c r="C21" i="23"/>
  <c r="I20" i="23"/>
  <c r="C20" i="23"/>
  <c r="I19" i="23"/>
  <c r="C19" i="23"/>
  <c r="I18" i="23"/>
  <c r="C18" i="23"/>
  <c r="I17" i="23"/>
  <c r="C17" i="23"/>
  <c r="I16" i="23"/>
  <c r="C16" i="23"/>
  <c r="I15" i="23"/>
  <c r="C15" i="23"/>
  <c r="I14" i="23"/>
  <c r="C14" i="23"/>
  <c r="G10" i="23"/>
  <c r="F10" i="23"/>
  <c r="E10" i="23"/>
  <c r="D10" i="23"/>
  <c r="I9" i="23"/>
  <c r="C9" i="23"/>
  <c r="I8" i="23"/>
  <c r="C8" i="23"/>
  <c r="I7" i="23"/>
  <c r="C7" i="23"/>
  <c r="I6" i="23"/>
  <c r="C6" i="23"/>
  <c r="I5" i="23"/>
  <c r="C5" i="23"/>
  <c r="I4" i="23"/>
  <c r="J4" i="23" s="1"/>
  <c r="C4" i="23"/>
  <c r="J319" i="23" l="1"/>
  <c r="H99" i="23"/>
  <c r="H107" i="23"/>
  <c r="H109" i="23"/>
  <c r="H5" i="23"/>
  <c r="H62" i="23"/>
  <c r="H64" i="23"/>
  <c r="H66" i="23"/>
  <c r="H68" i="23"/>
  <c r="H70" i="23"/>
  <c r="H72" i="23"/>
  <c r="H77" i="23"/>
  <c r="H172" i="23"/>
  <c r="J345" i="23"/>
  <c r="H202" i="23"/>
  <c r="J112" i="23"/>
  <c r="J205" i="23"/>
  <c r="J261" i="23"/>
  <c r="H10" i="23"/>
  <c r="J23" i="23"/>
  <c r="J39" i="23"/>
  <c r="J83" i="23"/>
  <c r="H111" i="23"/>
  <c r="H204" i="23"/>
  <c r="J108" i="23"/>
  <c r="J209" i="23"/>
  <c r="J232" i="23"/>
  <c r="J298" i="23"/>
  <c r="H20" i="23"/>
  <c r="H40" i="23"/>
  <c r="H80" i="23"/>
  <c r="H82" i="23"/>
  <c r="H86" i="23"/>
  <c r="J28" i="23"/>
  <c r="J30" i="23"/>
  <c r="J32" i="23"/>
  <c r="J34" i="23"/>
  <c r="J101" i="23"/>
  <c r="J156" i="23"/>
  <c r="J176" i="23"/>
  <c r="J188" i="23"/>
  <c r="J219" i="23"/>
  <c r="J252" i="23"/>
  <c r="J289" i="23"/>
  <c r="J300" i="23"/>
  <c r="J304" i="23"/>
  <c r="H15" i="23"/>
  <c r="H17" i="23"/>
  <c r="H19" i="23"/>
  <c r="H29" i="23"/>
  <c r="H31" i="23"/>
  <c r="H33" i="23"/>
  <c r="H35" i="23"/>
  <c r="H45" i="23"/>
  <c r="H47" i="23"/>
  <c r="H49" i="23"/>
  <c r="H51" i="23"/>
  <c r="H53" i="23"/>
  <c r="H55" i="23"/>
  <c r="H81" i="23"/>
  <c r="H83" i="23"/>
  <c r="J92" i="23"/>
  <c r="H98" i="23"/>
  <c r="H102" i="23"/>
  <c r="H104" i="23"/>
  <c r="H106" i="23"/>
  <c r="J119" i="23"/>
  <c r="J121" i="23"/>
  <c r="J123" i="23"/>
  <c r="J125" i="23"/>
  <c r="J127" i="23"/>
  <c r="J129" i="23"/>
  <c r="J131" i="23"/>
  <c r="J133" i="23"/>
  <c r="J135" i="23"/>
  <c r="H173" i="23"/>
  <c r="H175" i="23"/>
  <c r="H191" i="23"/>
  <c r="J204" i="23"/>
  <c r="J212" i="23"/>
  <c r="J231" i="23"/>
  <c r="J260" i="23"/>
  <c r="J262" i="23"/>
  <c r="H284" i="23"/>
  <c r="J322" i="23"/>
  <c r="J190" i="23"/>
  <c r="J242" i="23"/>
  <c r="J246" i="23"/>
  <c r="J275" i="23"/>
  <c r="J285" i="23"/>
  <c r="J287" i="23"/>
  <c r="J306" i="23"/>
  <c r="H93" i="23"/>
  <c r="H95" i="23"/>
  <c r="J96" i="23"/>
  <c r="H112" i="23"/>
  <c r="H118" i="23"/>
  <c r="H120" i="23"/>
  <c r="H122" i="23"/>
  <c r="H124" i="23"/>
  <c r="H126" i="23"/>
  <c r="H128" i="23"/>
  <c r="H130" i="23"/>
  <c r="H132" i="23"/>
  <c r="H134" i="23"/>
  <c r="H136" i="23"/>
  <c r="H138" i="23"/>
  <c r="H140" i="23"/>
  <c r="H142" i="23"/>
  <c r="H144" i="23"/>
  <c r="H146" i="23"/>
  <c r="H148" i="23"/>
  <c r="H150" i="23"/>
  <c r="H203" i="23"/>
  <c r="J269" i="23"/>
  <c r="H298" i="23"/>
  <c r="J21" i="23"/>
  <c r="J44" i="23"/>
  <c r="J46" i="23"/>
  <c r="J48" i="23"/>
  <c r="J50" i="23"/>
  <c r="J52" i="23"/>
  <c r="J54" i="23"/>
  <c r="J56" i="23"/>
  <c r="J80" i="23"/>
  <c r="J87" i="23"/>
  <c r="J105" i="23"/>
  <c r="J155" i="23"/>
  <c r="J157" i="23"/>
  <c r="J159" i="23"/>
  <c r="J161" i="23"/>
  <c r="J163" i="23"/>
  <c r="J165" i="23"/>
  <c r="J167" i="23"/>
  <c r="J169" i="23"/>
  <c r="J171" i="23"/>
  <c r="H181" i="23"/>
  <c r="H183" i="23"/>
  <c r="J198" i="23"/>
  <c r="J200" i="23"/>
  <c r="H206" i="23"/>
  <c r="H210" i="23"/>
  <c r="H212" i="23"/>
  <c r="J213" i="23"/>
  <c r="J224" i="23"/>
  <c r="J235" i="23"/>
  <c r="J243" i="23"/>
  <c r="H249" i="23"/>
  <c r="J254" i="23"/>
  <c r="H262" i="23"/>
  <c r="J263" i="23"/>
  <c r="J265" i="23"/>
  <c r="J267" i="23"/>
  <c r="J278" i="23"/>
  <c r="J282" i="23"/>
  <c r="J297" i="23"/>
  <c r="J308" i="23"/>
  <c r="J315" i="23"/>
  <c r="J317" i="23"/>
  <c r="J323" i="23"/>
  <c r="J6" i="23"/>
  <c r="J25" i="23"/>
  <c r="J27" i="23"/>
  <c r="J31" i="23"/>
  <c r="J37" i="23"/>
  <c r="J84" i="23"/>
  <c r="J93" i="23"/>
  <c r="J100" i="23"/>
  <c r="J109" i="23"/>
  <c r="J175" i="23"/>
  <c r="J189" i="23"/>
  <c r="C237" i="23"/>
  <c r="H237" i="23" s="1"/>
  <c r="J251" i="23"/>
  <c r="J284" i="23"/>
  <c r="J310" i="23"/>
  <c r="I114" i="23"/>
  <c r="J114" i="23" s="1"/>
  <c r="J8" i="23"/>
  <c r="J15" i="23"/>
  <c r="J9" i="23"/>
  <c r="J14" i="23"/>
  <c r="J16" i="23"/>
  <c r="J18" i="23"/>
  <c r="H24" i="23"/>
  <c r="H36" i="23"/>
  <c r="J41" i="23"/>
  <c r="J43" i="23"/>
  <c r="J47" i="23"/>
  <c r="J79" i="23"/>
  <c r="H85" i="23"/>
  <c r="H94" i="23"/>
  <c r="J97" i="23"/>
  <c r="H101" i="23"/>
  <c r="H103" i="23"/>
  <c r="J104" i="23"/>
  <c r="H110" i="23"/>
  <c r="J113" i="23"/>
  <c r="H135" i="23"/>
  <c r="H137" i="23"/>
  <c r="H139" i="23"/>
  <c r="H141" i="23"/>
  <c r="H143" i="23"/>
  <c r="H145" i="23"/>
  <c r="H147" i="23"/>
  <c r="H149" i="23"/>
  <c r="J158" i="23"/>
  <c r="J160" i="23"/>
  <c r="J162" i="23"/>
  <c r="J164" i="23"/>
  <c r="J166" i="23"/>
  <c r="J168" i="23"/>
  <c r="J170" i="23"/>
  <c r="H180" i="23"/>
  <c r="H192" i="23"/>
  <c r="J199" i="23"/>
  <c r="J201" i="23"/>
  <c r="H207" i="23"/>
  <c r="H211" i="23"/>
  <c r="H220" i="23"/>
  <c r="J225" i="23"/>
  <c r="J236" i="23"/>
  <c r="J250" i="23"/>
  <c r="H252" i="23"/>
  <c r="J264" i="23"/>
  <c r="J268" i="23"/>
  <c r="J270" i="23"/>
  <c r="H276" i="23"/>
  <c r="J277" i="23"/>
  <c r="J279" i="23"/>
  <c r="J281" i="23"/>
  <c r="J283" i="23"/>
  <c r="J291" i="23"/>
  <c r="H306" i="23"/>
  <c r="J307" i="23"/>
  <c r="J318" i="23"/>
  <c r="J320" i="23"/>
  <c r="J22" i="23"/>
  <c r="J45" i="23"/>
  <c r="J62" i="23"/>
  <c r="J66" i="23"/>
  <c r="H208" i="23"/>
  <c r="J208" i="23"/>
  <c r="H288" i="23"/>
  <c r="J288" i="23"/>
  <c r="H4" i="23"/>
  <c r="J5" i="23"/>
  <c r="J7" i="23"/>
  <c r="H9" i="23"/>
  <c r="J17" i="23"/>
  <c r="H21" i="23"/>
  <c r="H23" i="23"/>
  <c r="J24" i="23"/>
  <c r="J26" i="23"/>
  <c r="H28" i="23"/>
  <c r="J33" i="23"/>
  <c r="H37" i="23"/>
  <c r="H39" i="23"/>
  <c r="J40" i="23"/>
  <c r="J42" i="23"/>
  <c r="H44" i="23"/>
  <c r="J49" i="23"/>
  <c r="J51" i="23"/>
  <c r="J53" i="23"/>
  <c r="J55" i="23"/>
  <c r="C57" i="23"/>
  <c r="J57" i="23" s="1"/>
  <c r="H61" i="23"/>
  <c r="H63" i="23"/>
  <c r="H65" i="23"/>
  <c r="H67" i="23"/>
  <c r="H79" i="23"/>
  <c r="H84" i="23"/>
  <c r="H87" i="23"/>
  <c r="H92" i="23"/>
  <c r="H97" i="23"/>
  <c r="H100" i="23"/>
  <c r="H105" i="23"/>
  <c r="H108" i="23"/>
  <c r="H113" i="23"/>
  <c r="J183" i="23"/>
  <c r="H266" i="23"/>
  <c r="J266" i="23"/>
  <c r="H316" i="23"/>
  <c r="J316" i="23"/>
  <c r="H280" i="23"/>
  <c r="J280" i="23"/>
  <c r="J20" i="23"/>
  <c r="J29" i="23"/>
  <c r="J36" i="23"/>
  <c r="J38" i="23"/>
  <c r="J64" i="23"/>
  <c r="H6" i="23"/>
  <c r="H8" i="23"/>
  <c r="H16" i="23"/>
  <c r="J19" i="23"/>
  <c r="H25" i="23"/>
  <c r="H27" i="23"/>
  <c r="H32" i="23"/>
  <c r="J35" i="23"/>
  <c r="H41" i="23"/>
  <c r="H43" i="23"/>
  <c r="H48" i="23"/>
  <c r="C73" i="23"/>
  <c r="J73" i="23" s="1"/>
  <c r="H119" i="23"/>
  <c r="H121" i="23"/>
  <c r="H123" i="23"/>
  <c r="H125" i="23"/>
  <c r="H127" i="23"/>
  <c r="H129" i="23"/>
  <c r="H131" i="23"/>
  <c r="H133" i="23"/>
  <c r="H302" i="23"/>
  <c r="J302" i="23"/>
  <c r="J137" i="23"/>
  <c r="J139" i="23"/>
  <c r="J141" i="23"/>
  <c r="J143" i="23"/>
  <c r="J145" i="23"/>
  <c r="J147" i="23"/>
  <c r="J149" i="23"/>
  <c r="C151" i="23"/>
  <c r="H151" i="23" s="1"/>
  <c r="H155" i="23"/>
  <c r="H157" i="23"/>
  <c r="H159" i="23"/>
  <c r="H161" i="23"/>
  <c r="H163" i="23"/>
  <c r="H165" i="23"/>
  <c r="H167" i="23"/>
  <c r="H169" i="23"/>
  <c r="H171" i="23"/>
  <c r="J172" i="23"/>
  <c r="J174" i="23"/>
  <c r="H176" i="23"/>
  <c r="J181" i="23"/>
  <c r="C184" i="23"/>
  <c r="J192" i="23"/>
  <c r="C194" i="23"/>
  <c r="H194" i="23" s="1"/>
  <c r="H198" i="23"/>
  <c r="H205" i="23"/>
  <c r="H213" i="23"/>
  <c r="H218" i="23"/>
  <c r="H221" i="23"/>
  <c r="H223" i="23"/>
  <c r="H230" i="23"/>
  <c r="H245" i="23"/>
  <c r="H263" i="23"/>
  <c r="H285" i="23"/>
  <c r="H307" i="23"/>
  <c r="H310" i="23"/>
  <c r="C311" i="23"/>
  <c r="H311" i="23" s="1"/>
  <c r="J68" i="23"/>
  <c r="J70" i="23"/>
  <c r="J72" i="23"/>
  <c r="J78" i="23"/>
  <c r="J82" i="23"/>
  <c r="J86" i="23"/>
  <c r="C88" i="23"/>
  <c r="H88" i="23" s="1"/>
  <c r="J95" i="23"/>
  <c r="J99" i="23"/>
  <c r="J103" i="23"/>
  <c r="J107" i="23"/>
  <c r="J111" i="23"/>
  <c r="J178" i="23"/>
  <c r="C214" i="23"/>
  <c r="H214" i="23" s="1"/>
  <c r="C226" i="23"/>
  <c r="J226" i="23" s="1"/>
  <c r="C324" i="23"/>
  <c r="H324" i="23" s="1"/>
  <c r="H69" i="23"/>
  <c r="H71" i="23"/>
  <c r="J77" i="23"/>
  <c r="J81" i="23"/>
  <c r="J85" i="23"/>
  <c r="J94" i="23"/>
  <c r="J98" i="23"/>
  <c r="J102" i="23"/>
  <c r="J106" i="23"/>
  <c r="J110" i="23"/>
  <c r="J118" i="23"/>
  <c r="J120" i="23"/>
  <c r="J122" i="23"/>
  <c r="J124" i="23"/>
  <c r="J126" i="23"/>
  <c r="J128" i="23"/>
  <c r="J130" i="23"/>
  <c r="J132" i="23"/>
  <c r="J134" i="23"/>
  <c r="J136" i="23"/>
  <c r="J138" i="23"/>
  <c r="J140" i="23"/>
  <c r="J142" i="23"/>
  <c r="J144" i="23"/>
  <c r="J146" i="23"/>
  <c r="J148" i="23"/>
  <c r="J150" i="23"/>
  <c r="H156" i="23"/>
  <c r="H158" i="23"/>
  <c r="H160" i="23"/>
  <c r="H162" i="23"/>
  <c r="H164" i="23"/>
  <c r="H166" i="23"/>
  <c r="H168" i="23"/>
  <c r="H170" i="23"/>
  <c r="J173" i="23"/>
  <c r="H177" i="23"/>
  <c r="H179" i="23"/>
  <c r="J180" i="23"/>
  <c r="J182" i="23"/>
  <c r="H188" i="23"/>
  <c r="H190" i="23"/>
  <c r="J191" i="23"/>
  <c r="J193" i="23"/>
  <c r="H199" i="23"/>
  <c r="H201" i="23"/>
  <c r="H209" i="23"/>
  <c r="H219" i="23"/>
  <c r="H234" i="23"/>
  <c r="H241" i="23"/>
  <c r="H267" i="23"/>
  <c r="H270" i="23"/>
  <c r="C271" i="23"/>
  <c r="H271" i="23" s="1"/>
  <c r="H281" i="23"/>
  <c r="H289" i="23"/>
  <c r="H292" i="23"/>
  <c r="C293" i="23"/>
  <c r="H293" i="23" s="1"/>
  <c r="H303" i="23"/>
  <c r="H320" i="23"/>
  <c r="J321" i="23"/>
  <c r="J214" i="23"/>
  <c r="H7" i="23"/>
  <c r="H14" i="23"/>
  <c r="H18" i="23"/>
  <c r="H22" i="23"/>
  <c r="H26" i="23"/>
  <c r="H30" i="23"/>
  <c r="H34" i="23"/>
  <c r="H38" i="23"/>
  <c r="H42" i="23"/>
  <c r="H46" i="23"/>
  <c r="H50" i="23"/>
  <c r="H52" i="23"/>
  <c r="H54" i="23"/>
  <c r="H56" i="23"/>
  <c r="I184" i="23"/>
  <c r="J203" i="23"/>
  <c r="J207" i="23"/>
  <c r="J211" i="23"/>
  <c r="J218" i="23"/>
  <c r="H248" i="23"/>
  <c r="J248" i="23"/>
  <c r="H174" i="23"/>
  <c r="H178" i="23"/>
  <c r="H182" i="23"/>
  <c r="H189" i="23"/>
  <c r="H193" i="23"/>
  <c r="H200" i="23"/>
  <c r="J202" i="23"/>
  <c r="J206" i="23"/>
  <c r="J210" i="23"/>
  <c r="J221" i="23"/>
  <c r="J223" i="23"/>
  <c r="J234" i="23"/>
  <c r="J245" i="23"/>
  <c r="H253" i="23"/>
  <c r="H277" i="23"/>
  <c r="H299" i="23"/>
  <c r="H222" i="23"/>
  <c r="J222" i="23"/>
  <c r="H233" i="23"/>
  <c r="J233" i="23"/>
  <c r="H244" i="23"/>
  <c r="J244" i="23"/>
  <c r="J230" i="23"/>
  <c r="J241" i="23"/>
  <c r="J249" i="23"/>
  <c r="H225" i="23"/>
  <c r="H232" i="23"/>
  <c r="H236" i="23"/>
  <c r="H243" i="23"/>
  <c r="H247" i="23"/>
  <c r="H251" i="23"/>
  <c r="H255" i="23"/>
  <c r="C256" i="23"/>
  <c r="H256" i="23" s="1"/>
  <c r="H261" i="23"/>
  <c r="H265" i="23"/>
  <c r="H269" i="23"/>
  <c r="H275" i="23"/>
  <c r="H279" i="23"/>
  <c r="H283" i="23"/>
  <c r="H287" i="23"/>
  <c r="H291" i="23"/>
  <c r="H297" i="23"/>
  <c r="H301" i="23"/>
  <c r="H305" i="23"/>
  <c r="H309" i="23"/>
  <c r="H315" i="23"/>
  <c r="H319" i="23"/>
  <c r="H323" i="23"/>
  <c r="H224" i="23"/>
  <c r="H231" i="23"/>
  <c r="H235" i="23"/>
  <c r="H242" i="23"/>
  <c r="H246" i="23"/>
  <c r="H250" i="23"/>
  <c r="H254" i="23"/>
  <c r="H260" i="23"/>
  <c r="H264" i="23"/>
  <c r="H268" i="23"/>
  <c r="H278" i="23"/>
  <c r="H282" i="23"/>
  <c r="H286" i="23"/>
  <c r="H290" i="23"/>
  <c r="H300" i="23"/>
  <c r="H304" i="23"/>
  <c r="H308" i="23"/>
  <c r="H318" i="23"/>
  <c r="H322" i="23"/>
  <c r="H317" i="23"/>
  <c r="H321" i="23"/>
  <c r="H73" i="23" l="1"/>
  <c r="J237" i="23"/>
  <c r="J324" i="23"/>
  <c r="J271" i="23"/>
  <c r="J10" i="23"/>
  <c r="H57" i="23"/>
  <c r="H184" i="23"/>
  <c r="H226" i="23"/>
  <c r="J311" i="23"/>
  <c r="H114" i="23"/>
  <c r="J184" i="23"/>
  <c r="J194" i="23"/>
  <c r="J293" i="23"/>
  <c r="J88" i="23"/>
  <c r="J151" i="23"/>
  <c r="J256" i="23"/>
  <c r="AB25" i="19" l="1"/>
  <c r="X25" i="19"/>
  <c r="Y25" i="19"/>
  <c r="Z25" i="19"/>
  <c r="N25" i="19"/>
  <c r="J25" i="19"/>
  <c r="D25" i="19"/>
  <c r="O25" i="19"/>
  <c r="P25" i="19"/>
  <c r="W25" i="19"/>
  <c r="V25" i="19"/>
  <c r="G25" i="18" l="1"/>
  <c r="C25" i="18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C27" i="5"/>
  <c r="J9" i="19"/>
  <c r="J8" i="19"/>
  <c r="J7" i="19"/>
  <c r="C55" i="19" l="1"/>
  <c r="F55" i="19"/>
  <c r="G55" i="19"/>
  <c r="P55" i="19"/>
  <c r="Q55" i="19"/>
  <c r="T55" i="19"/>
  <c r="U55" i="19"/>
  <c r="Z55" i="19"/>
  <c r="AA55" i="19"/>
  <c r="AB55" i="19"/>
  <c r="AC55" i="19"/>
  <c r="B55" i="19"/>
  <c r="H46" i="19"/>
  <c r="I46" i="19"/>
  <c r="N46" i="19"/>
  <c r="O46" i="19"/>
  <c r="P46" i="19"/>
  <c r="Q46" i="19"/>
  <c r="T46" i="19"/>
  <c r="U46" i="19"/>
  <c r="V46" i="19"/>
  <c r="W46" i="19"/>
  <c r="I21" i="17"/>
  <c r="AC28" i="19" s="1"/>
  <c r="I20" i="17"/>
  <c r="AB28" i="19" s="1"/>
  <c r="N21" i="17"/>
  <c r="N20" i="17"/>
  <c r="E14" i="12" l="1"/>
  <c r="V19" i="19" s="1"/>
  <c r="Q25" i="18"/>
  <c r="Q26" i="18"/>
  <c r="G11" i="8" l="1"/>
  <c r="P27" i="19" s="1"/>
  <c r="M21" i="9"/>
  <c r="R25" i="19" s="1"/>
  <c r="M12" i="1" l="1"/>
  <c r="B42" i="19" s="1"/>
  <c r="R35" i="2"/>
  <c r="D42" i="19" s="1"/>
  <c r="K32" i="6"/>
  <c r="L42" i="19" s="1"/>
  <c r="L12" i="1"/>
  <c r="Q35" i="2"/>
  <c r="D40" i="19" s="1"/>
  <c r="R21" i="9"/>
  <c r="R40" i="19" s="1"/>
  <c r="L32" i="6"/>
  <c r="L28" i="20" s="1"/>
  <c r="K12" i="1"/>
  <c r="B25" i="19" s="1"/>
  <c r="O35" i="2"/>
  <c r="J32" i="6"/>
  <c r="L25" i="19" s="1"/>
  <c r="I11" i="8"/>
  <c r="P42" i="20" s="1"/>
  <c r="G12" i="10"/>
  <c r="T25" i="19" s="1"/>
  <c r="L18" i="14"/>
  <c r="P35" i="2"/>
  <c r="D26" i="19" s="1"/>
  <c r="N21" i="9"/>
  <c r="R26" i="19" s="1"/>
  <c r="I32" i="6"/>
  <c r="L26" i="19" s="1"/>
  <c r="H11" i="8"/>
  <c r="P43" i="20" s="1"/>
  <c r="F12" i="10"/>
  <c r="T26" i="19" s="1"/>
  <c r="K18" i="14"/>
  <c r="Z26" i="19" s="1"/>
  <c r="N35" i="2"/>
  <c r="D26" i="11" s="1"/>
  <c r="M35" i="2"/>
  <c r="D36" i="19" s="1"/>
  <c r="AH36" i="19" s="1"/>
  <c r="F11" i="8"/>
  <c r="P28" i="19" s="1"/>
  <c r="C12" i="1"/>
  <c r="B7" i="19" s="1"/>
  <c r="H12" i="1"/>
  <c r="D12" i="1"/>
  <c r="B8" i="19" s="1"/>
  <c r="E12" i="1"/>
  <c r="B6" i="20" s="1"/>
  <c r="J12" i="1"/>
  <c r="B29" i="19" s="1"/>
  <c r="F12" i="1"/>
  <c r="B12" i="19"/>
  <c r="G12" i="1"/>
  <c r="I12" i="1"/>
  <c r="B33" i="19" s="1"/>
  <c r="I35" i="2"/>
  <c r="D27" i="19" s="1"/>
  <c r="G35" i="2"/>
  <c r="D8" i="19" s="1"/>
  <c r="C35" i="2"/>
  <c r="D9" i="19" s="1"/>
  <c r="L35" i="2"/>
  <c r="D20" i="20" s="1"/>
  <c r="AI20" i="20" s="1"/>
  <c r="D29" i="19"/>
  <c r="D35" i="2"/>
  <c r="D10" i="19" s="1"/>
  <c r="F35" i="2"/>
  <c r="D11" i="19" s="1"/>
  <c r="E35" i="2"/>
  <c r="D15" i="19" s="1"/>
  <c r="H35" i="2"/>
  <c r="D21" i="19" s="1"/>
  <c r="AH21" i="19" s="1"/>
  <c r="K35" i="2"/>
  <c r="D33" i="19" s="1"/>
  <c r="J35" i="2"/>
  <c r="D34" i="19" s="1"/>
  <c r="AH34" i="19" s="1"/>
  <c r="D21" i="9"/>
  <c r="R7" i="19" s="1"/>
  <c r="L21" i="9"/>
  <c r="R27" i="19" s="1"/>
  <c r="E21" i="9"/>
  <c r="C21" i="9"/>
  <c r="R9" i="19" s="1"/>
  <c r="Q21" i="9"/>
  <c r="R41" i="19" s="1"/>
  <c r="I21" i="9"/>
  <c r="R12" i="19" s="1"/>
  <c r="J21" i="9"/>
  <c r="R13" i="19" s="1"/>
  <c r="G21" i="9"/>
  <c r="R14" i="19" s="1"/>
  <c r="O21" i="9"/>
  <c r="R32" i="19" s="1"/>
  <c r="H21" i="9"/>
  <c r="R17" i="19" s="1"/>
  <c r="C32" i="6"/>
  <c r="D32" i="6"/>
  <c r="L9" i="19" s="1"/>
  <c r="H32" i="6"/>
  <c r="L29" i="19" s="1"/>
  <c r="E32" i="6"/>
  <c r="F32" i="6"/>
  <c r="G32" i="6"/>
  <c r="L40" i="11" s="1"/>
  <c r="D11" i="8"/>
  <c r="P3" i="20" s="1"/>
  <c r="C11" i="8"/>
  <c r="P8" i="19" s="1"/>
  <c r="E11" i="8"/>
  <c r="P14" i="19" s="1"/>
  <c r="C12" i="10"/>
  <c r="T7" i="19" s="1"/>
  <c r="D12" i="10"/>
  <c r="T9" i="19" s="1"/>
  <c r="E12" i="10"/>
  <c r="T15" i="19" s="1"/>
  <c r="G18" i="14"/>
  <c r="Z3" i="20" s="1"/>
  <c r="I18" i="14"/>
  <c r="Z27" i="19" s="1"/>
  <c r="C18" i="14"/>
  <c r="D18" i="14"/>
  <c r="E18" i="14"/>
  <c r="J18" i="14"/>
  <c r="Z29" i="19" s="1"/>
  <c r="H18" i="14"/>
  <c r="Z10" i="19" s="1"/>
  <c r="T35" i="2"/>
  <c r="D49" i="19" s="1"/>
  <c r="T21" i="9"/>
  <c r="R49" i="19" s="1"/>
  <c r="N32" i="6"/>
  <c r="L49" i="19" s="1"/>
  <c r="S35" i="2"/>
  <c r="D24" i="11" s="1"/>
  <c r="S21" i="9"/>
  <c r="R51" i="19" s="1"/>
  <c r="M32" i="6"/>
  <c r="L51" i="19" s="1"/>
  <c r="J13" i="1"/>
  <c r="C29" i="19" s="1"/>
  <c r="L36" i="2"/>
  <c r="E29" i="19" s="1"/>
  <c r="H33" i="6"/>
  <c r="J19" i="14"/>
  <c r="AA29" i="19" s="1"/>
  <c r="N24" i="16"/>
  <c r="AD29" i="19" s="1"/>
  <c r="C19" i="14"/>
  <c r="Y17" i="11" s="1"/>
  <c r="E19" i="14"/>
  <c r="F20" i="13"/>
  <c r="Y19" i="19" s="1"/>
  <c r="F19" i="13"/>
  <c r="X19" i="19" s="1"/>
  <c r="K26" i="18"/>
  <c r="O32" i="19" s="1"/>
  <c r="K25" i="18"/>
  <c r="N32" i="19" s="1"/>
  <c r="M28" i="5"/>
  <c r="J29" i="19"/>
  <c r="D28" i="5"/>
  <c r="E15" i="15"/>
  <c r="F15" i="15"/>
  <c r="AF8" i="19" s="1"/>
  <c r="C15" i="15"/>
  <c r="AF9" i="19" s="1"/>
  <c r="K15" i="15"/>
  <c r="AF29" i="19" s="1"/>
  <c r="L15" i="15"/>
  <c r="AF44" i="19" s="1"/>
  <c r="AH44" i="19" s="1"/>
  <c r="D15" i="15"/>
  <c r="AF11" i="19" s="1"/>
  <c r="C20" i="17"/>
  <c r="AB7" i="19" s="1"/>
  <c r="G20" i="17"/>
  <c r="AB8" i="19" s="1"/>
  <c r="D20" i="17"/>
  <c r="AB9" i="19" s="1"/>
  <c r="E20" i="17"/>
  <c r="J20" i="17"/>
  <c r="AB29" i="19" s="1"/>
  <c r="F20" i="17"/>
  <c r="AB11" i="19" s="1"/>
  <c r="H20" i="17"/>
  <c r="AB14" i="19" s="1"/>
  <c r="C19" i="13"/>
  <c r="X7" i="19" s="1"/>
  <c r="G19" i="13"/>
  <c r="E19" i="13"/>
  <c r="L19" i="13"/>
  <c r="X41" i="19" s="1"/>
  <c r="X46" i="19" s="1"/>
  <c r="D19" i="13"/>
  <c r="X14" i="19" s="1"/>
  <c r="F17" i="3"/>
  <c r="J15" i="19"/>
  <c r="J32" i="19"/>
  <c r="J18" i="19"/>
  <c r="AH18" i="19" s="1"/>
  <c r="J20" i="19"/>
  <c r="AH20" i="19" s="1"/>
  <c r="M25" i="18"/>
  <c r="N27" i="19" s="1"/>
  <c r="N13" i="11"/>
  <c r="N25" i="18"/>
  <c r="N6" i="11" s="1"/>
  <c r="D25" i="18"/>
  <c r="N11" i="19" s="1"/>
  <c r="E25" i="18"/>
  <c r="N15" i="19" s="1"/>
  <c r="F25" i="18"/>
  <c r="C17" i="4"/>
  <c r="H7" i="19" s="1"/>
  <c r="F17" i="4"/>
  <c r="H27" i="19" s="1"/>
  <c r="D17" i="4"/>
  <c r="H9" i="19" s="1"/>
  <c r="E17" i="4"/>
  <c r="H10" i="11" s="1"/>
  <c r="D13" i="1"/>
  <c r="C8" i="19" s="1"/>
  <c r="C13" i="1"/>
  <c r="C7" i="19" s="1"/>
  <c r="H13" i="1"/>
  <c r="C27" i="19" s="1"/>
  <c r="E13" i="1"/>
  <c r="C9" i="19" s="1"/>
  <c r="F13" i="1"/>
  <c r="C12" i="19" s="1"/>
  <c r="G13" i="1"/>
  <c r="C14" i="19" s="1"/>
  <c r="I13" i="1"/>
  <c r="C33" i="19" s="1"/>
  <c r="I36" i="2"/>
  <c r="E27" i="19" s="1"/>
  <c r="G36" i="2"/>
  <c r="E5" i="20" s="1"/>
  <c r="C36" i="2"/>
  <c r="E9" i="19" s="1"/>
  <c r="D36" i="2"/>
  <c r="E10" i="19" s="1"/>
  <c r="F36" i="2"/>
  <c r="E11" i="19" s="1"/>
  <c r="E36" i="2"/>
  <c r="E15" i="19" s="1"/>
  <c r="H36" i="2"/>
  <c r="E21" i="19" s="1"/>
  <c r="AI21" i="19" s="1"/>
  <c r="K36" i="2"/>
  <c r="E33" i="19" s="1"/>
  <c r="J36" i="2"/>
  <c r="E34" i="19" s="1"/>
  <c r="AI34" i="19" s="1"/>
  <c r="F18" i="3"/>
  <c r="C18" i="4"/>
  <c r="I7" i="19" s="1"/>
  <c r="F18" i="4"/>
  <c r="I27" i="19" s="1"/>
  <c r="D18" i="4"/>
  <c r="I9" i="19" s="1"/>
  <c r="E18" i="4"/>
  <c r="I14" i="19" s="1"/>
  <c r="I28" i="5"/>
  <c r="K28" i="5"/>
  <c r="L28" i="5"/>
  <c r="C28" i="5"/>
  <c r="K8" i="19" s="1"/>
  <c r="G28" i="5"/>
  <c r="K9" i="19" s="1"/>
  <c r="E28" i="5"/>
  <c r="K15" i="19" s="1"/>
  <c r="N28" i="5"/>
  <c r="K32" i="19" s="1"/>
  <c r="F28" i="5"/>
  <c r="H28" i="5"/>
  <c r="K20" i="19" s="1"/>
  <c r="AI20" i="19" s="1"/>
  <c r="C33" i="6"/>
  <c r="M8" i="19" s="1"/>
  <c r="D33" i="6"/>
  <c r="M9" i="19" s="1"/>
  <c r="E33" i="6"/>
  <c r="F33" i="6"/>
  <c r="M32" i="19" s="1"/>
  <c r="G33" i="6"/>
  <c r="M40" i="11" s="1"/>
  <c r="M26" i="18"/>
  <c r="O4" i="20" s="1"/>
  <c r="C26" i="18"/>
  <c r="O9" i="19" s="1"/>
  <c r="O26" i="18"/>
  <c r="O29" i="19" s="1"/>
  <c r="D26" i="18"/>
  <c r="O10" i="20" s="1"/>
  <c r="E26" i="18"/>
  <c r="O15" i="19" s="1"/>
  <c r="N26" i="18"/>
  <c r="O17" i="20" s="1"/>
  <c r="AJ17" i="20" s="1"/>
  <c r="F26" i="18"/>
  <c r="D12" i="8"/>
  <c r="Q7" i="19" s="1"/>
  <c r="G12" i="8"/>
  <c r="Q27" i="19" s="1"/>
  <c r="C12" i="8"/>
  <c r="E12" i="8"/>
  <c r="Q14" i="19" s="1"/>
  <c r="D22" i="9"/>
  <c r="S7" i="19" s="1"/>
  <c r="L22" i="9"/>
  <c r="S27" i="19" s="1"/>
  <c r="E22" i="9"/>
  <c r="C22" i="9"/>
  <c r="S9" i="19" s="1"/>
  <c r="Q22" i="9"/>
  <c r="S41" i="19" s="1"/>
  <c r="I22" i="9"/>
  <c r="S12" i="19" s="1"/>
  <c r="J22" i="9"/>
  <c r="S13" i="19" s="1"/>
  <c r="G22" i="9"/>
  <c r="S14" i="19" s="1"/>
  <c r="O22" i="9"/>
  <c r="S32" i="19" s="1"/>
  <c r="H22" i="9"/>
  <c r="S17" i="19" s="1"/>
  <c r="C13" i="10"/>
  <c r="S8" i="11" s="1"/>
  <c r="U7" i="19"/>
  <c r="D13" i="10"/>
  <c r="U9" i="19" s="1"/>
  <c r="E13" i="10"/>
  <c r="U15" i="19" s="1"/>
  <c r="C20" i="13"/>
  <c r="Y7" i="19" s="1"/>
  <c r="G20" i="13"/>
  <c r="Y4" i="20" s="1"/>
  <c r="E20" i="13"/>
  <c r="L20" i="13"/>
  <c r="Y9" i="20" s="1"/>
  <c r="D20" i="13"/>
  <c r="Y14" i="19" s="1"/>
  <c r="G19" i="14"/>
  <c r="I19" i="14"/>
  <c r="AA27" i="19" s="1"/>
  <c r="H19" i="14"/>
  <c r="AA10" i="19" s="1"/>
  <c r="C21" i="17"/>
  <c r="AC7" i="19" s="1"/>
  <c r="G21" i="17"/>
  <c r="AC8" i="19" s="1"/>
  <c r="E21" i="17"/>
  <c r="AC9" i="19" s="1"/>
  <c r="J21" i="17"/>
  <c r="AC29" i="19" s="1"/>
  <c r="F21" i="17"/>
  <c r="AC11" i="19" s="1"/>
  <c r="H21" i="17"/>
  <c r="AC14" i="19" s="1"/>
  <c r="C25" i="16"/>
  <c r="AE9" i="19" s="1"/>
  <c r="N25" i="16"/>
  <c r="AE29" i="19" s="1"/>
  <c r="E16" i="15"/>
  <c r="AG7" i="19" s="1"/>
  <c r="F16" i="15"/>
  <c r="AG8" i="19" s="1"/>
  <c r="C16" i="15"/>
  <c r="K16" i="15"/>
  <c r="L16" i="15"/>
  <c r="AG44" i="19" s="1"/>
  <c r="AI44" i="19" s="1"/>
  <c r="D16" i="15"/>
  <c r="AG11" i="19" s="1"/>
  <c r="Q20" i="17"/>
  <c r="AB40" i="19" s="1"/>
  <c r="AB46" i="19" s="1"/>
  <c r="P21" i="9"/>
  <c r="R42" i="19" s="1"/>
  <c r="M15" i="15"/>
  <c r="AF42" i="19" s="1"/>
  <c r="J38" i="11"/>
  <c r="U25" i="18"/>
  <c r="N25" i="11" s="1"/>
  <c r="M19" i="13"/>
  <c r="X49" i="19" s="1"/>
  <c r="X55" i="19" s="1"/>
  <c r="O15" i="15"/>
  <c r="AF49" i="19" s="1"/>
  <c r="N15" i="15"/>
  <c r="I17" i="4"/>
  <c r="H50" i="19" s="1"/>
  <c r="H55" i="19" s="1"/>
  <c r="J50" i="19"/>
  <c r="T25" i="18"/>
  <c r="N35" i="20" s="1"/>
  <c r="H17" i="4"/>
  <c r="P25" i="18"/>
  <c r="I19" i="13"/>
  <c r="J19" i="13"/>
  <c r="L20" i="17"/>
  <c r="M20" i="17"/>
  <c r="J24" i="16"/>
  <c r="I15" i="15"/>
  <c r="AF25" i="19" s="1"/>
  <c r="G17" i="4"/>
  <c r="H26" i="19" s="1"/>
  <c r="J26" i="19"/>
  <c r="R25" i="18"/>
  <c r="K19" i="13"/>
  <c r="X26" i="19" s="1"/>
  <c r="K20" i="17"/>
  <c r="AB26" i="19" s="1"/>
  <c r="H15" i="15"/>
  <c r="J28" i="19"/>
  <c r="L25" i="18"/>
  <c r="N28" i="19" s="1"/>
  <c r="J15" i="15"/>
  <c r="AF28" i="19" s="1"/>
  <c r="J30" i="19"/>
  <c r="O20" i="17"/>
  <c r="AB30" i="19" s="1"/>
  <c r="B3" i="20"/>
  <c r="B4" i="20"/>
  <c r="B5" i="20"/>
  <c r="B11" i="20"/>
  <c r="B16" i="20"/>
  <c r="D22" i="20"/>
  <c r="AI22" i="20" s="1"/>
  <c r="R6" i="20"/>
  <c r="R13" i="20"/>
  <c r="J6" i="20"/>
  <c r="L7" i="20"/>
  <c r="L11" i="20"/>
  <c r="L15" i="20"/>
  <c r="L21" i="20"/>
  <c r="AI21" i="20" s="1"/>
  <c r="L23" i="20"/>
  <c r="AI23" i="20" s="1"/>
  <c r="P4" i="20"/>
  <c r="P5" i="20"/>
  <c r="X5" i="20"/>
  <c r="X13" i="20"/>
  <c r="AB19" i="20"/>
  <c r="AF5" i="20"/>
  <c r="AF6" i="20"/>
  <c r="AF10" i="20"/>
  <c r="L29" i="20"/>
  <c r="N29" i="20"/>
  <c r="N31" i="20" s="1"/>
  <c r="AF29" i="20"/>
  <c r="AF31" i="20" s="1"/>
  <c r="R33" i="20"/>
  <c r="AF33" i="20"/>
  <c r="L34" i="20"/>
  <c r="B42" i="20"/>
  <c r="B49" i="20" s="1"/>
  <c r="R42" i="20"/>
  <c r="L42" i="20"/>
  <c r="AF42" i="20"/>
  <c r="AF43" i="20"/>
  <c r="J45" i="20"/>
  <c r="AB45" i="20"/>
  <c r="AF45" i="20"/>
  <c r="AB47" i="20"/>
  <c r="J48" i="20"/>
  <c r="AI48" i="20" s="1"/>
  <c r="AH26" i="20"/>
  <c r="AH31" i="20"/>
  <c r="AH39" i="20"/>
  <c r="AH49" i="20"/>
  <c r="AG3" i="20"/>
  <c r="AG5" i="20"/>
  <c r="AG6" i="20"/>
  <c r="M16" i="15"/>
  <c r="AG42" i="19" s="1"/>
  <c r="O16" i="15"/>
  <c r="AE25" i="11" s="1"/>
  <c r="N16" i="15"/>
  <c r="I16" i="15"/>
  <c r="AG25" i="19" s="1"/>
  <c r="H16" i="15"/>
  <c r="AG43" i="20" s="1"/>
  <c r="J16" i="15"/>
  <c r="AG28" i="19" s="1"/>
  <c r="J25" i="16"/>
  <c r="AE42" i="20" s="1"/>
  <c r="AC19" i="20"/>
  <c r="Q21" i="17"/>
  <c r="AC28" i="20" s="1"/>
  <c r="AC31" i="20" s="1"/>
  <c r="AC39" i="20"/>
  <c r="L21" i="17"/>
  <c r="M21" i="17"/>
  <c r="K21" i="17"/>
  <c r="AC45" i="20"/>
  <c r="O21" i="17"/>
  <c r="AC46" i="20" s="1"/>
  <c r="AC47" i="20"/>
  <c r="AB39" i="20"/>
  <c r="AA31" i="20"/>
  <c r="AA39" i="20"/>
  <c r="L19" i="14"/>
  <c r="AA42" i="20" s="1"/>
  <c r="K19" i="14"/>
  <c r="AA43" i="20" s="1"/>
  <c r="Z31" i="20"/>
  <c r="Z39" i="20"/>
  <c r="Y31" i="20"/>
  <c r="M20" i="13"/>
  <c r="W25" i="11" s="1"/>
  <c r="I20" i="13"/>
  <c r="Y42" i="20" s="1"/>
  <c r="K20" i="13"/>
  <c r="X31" i="20"/>
  <c r="W31" i="20"/>
  <c r="V31" i="20"/>
  <c r="U14" i="20"/>
  <c r="U31" i="20"/>
  <c r="U39" i="20"/>
  <c r="G13" i="10"/>
  <c r="U42" i="20" s="1"/>
  <c r="F13" i="10"/>
  <c r="T31" i="20"/>
  <c r="T39" i="20"/>
  <c r="S5" i="20"/>
  <c r="S12" i="20"/>
  <c r="R22" i="9"/>
  <c r="S28" i="20" s="1"/>
  <c r="P22" i="9"/>
  <c r="T22" i="9"/>
  <c r="S33" i="20" s="1"/>
  <c r="S22" i="9"/>
  <c r="S34" i="20" s="1"/>
  <c r="M22" i="9"/>
  <c r="S42" i="20" s="1"/>
  <c r="N22" i="9"/>
  <c r="S43" i="20" s="1"/>
  <c r="Q3" i="20"/>
  <c r="Q31" i="20"/>
  <c r="Q39" i="20"/>
  <c r="I12" i="8"/>
  <c r="Q42" i="20" s="1"/>
  <c r="H12" i="8"/>
  <c r="Q43" i="20" s="1"/>
  <c r="F12" i="8"/>
  <c r="P31" i="20"/>
  <c r="P39" i="20"/>
  <c r="O29" i="20"/>
  <c r="O31" i="20" s="1"/>
  <c r="U26" i="18"/>
  <c r="O33" i="20" s="1"/>
  <c r="T26" i="18"/>
  <c r="O35" i="20" s="1"/>
  <c r="P26" i="18"/>
  <c r="R26" i="18"/>
  <c r="L26" i="18"/>
  <c r="O28" i="19" s="1"/>
  <c r="M23" i="20"/>
  <c r="AJ23" i="20" s="1"/>
  <c r="L33" i="6"/>
  <c r="M28" i="20" s="1"/>
  <c r="K33" i="6"/>
  <c r="O33" i="6"/>
  <c r="M33" i="6"/>
  <c r="M24" i="11" s="1"/>
  <c r="J33" i="6"/>
  <c r="M42" i="20" s="1"/>
  <c r="I33" i="6"/>
  <c r="K15" i="20"/>
  <c r="U28" i="5"/>
  <c r="K28" i="20" s="1"/>
  <c r="V28" i="5"/>
  <c r="K30" i="20" s="1"/>
  <c r="AJ30" i="20" s="1"/>
  <c r="X28" i="5"/>
  <c r="K34" i="20" s="1"/>
  <c r="W28" i="5"/>
  <c r="K30" i="11" s="1"/>
  <c r="P28" i="5"/>
  <c r="K42" i="20" s="1"/>
  <c r="R28" i="5"/>
  <c r="K28" i="11" s="1"/>
  <c r="O28" i="5"/>
  <c r="K45" i="20" s="1"/>
  <c r="J28" i="5"/>
  <c r="K46" i="20" s="1"/>
  <c r="S28" i="5"/>
  <c r="K29" i="19" s="1"/>
  <c r="T28" i="5"/>
  <c r="I31" i="20"/>
  <c r="I18" i="4"/>
  <c r="I35" i="20" s="1"/>
  <c r="H18" i="4"/>
  <c r="G18" i="4"/>
  <c r="I43" i="20" s="1"/>
  <c r="H31" i="20"/>
  <c r="G39" i="20"/>
  <c r="F39" i="20"/>
  <c r="E8" i="20"/>
  <c r="M36" i="2"/>
  <c r="E25" i="20" s="1"/>
  <c r="AJ25" i="20" s="1"/>
  <c r="Q36" i="2"/>
  <c r="E28" i="20" s="1"/>
  <c r="R36" i="2"/>
  <c r="T36" i="2"/>
  <c r="E33" i="20" s="1"/>
  <c r="S36" i="2"/>
  <c r="E24" i="11" s="1"/>
  <c r="O36" i="2"/>
  <c r="E25" i="19" s="1"/>
  <c r="P36" i="2"/>
  <c r="N36" i="2"/>
  <c r="E44" i="20" s="1"/>
  <c r="AJ44" i="20" s="1"/>
  <c r="C4" i="20"/>
  <c r="C6" i="20"/>
  <c r="C7" i="20"/>
  <c r="C13" i="20"/>
  <c r="C16" i="20"/>
  <c r="L13" i="1"/>
  <c r="C40" i="19" s="1"/>
  <c r="M13" i="1"/>
  <c r="C29" i="20" s="1"/>
  <c r="C39" i="20"/>
  <c r="K13" i="1"/>
  <c r="B39" i="20"/>
  <c r="AJ41" i="20"/>
  <c r="AI41" i="20"/>
  <c r="AI27" i="20"/>
  <c r="C42" i="19"/>
  <c r="M49" i="19"/>
  <c r="Q25" i="19"/>
  <c r="Q26" i="19"/>
  <c r="U26" i="19"/>
  <c r="AE25" i="19"/>
  <c r="F22" i="9"/>
  <c r="K22" i="9"/>
  <c r="S19" i="19" s="1"/>
  <c r="AH23" i="19"/>
  <c r="O22" i="11"/>
  <c r="N22" i="11"/>
  <c r="O6" i="11"/>
  <c r="AD25" i="11"/>
  <c r="AE24" i="11"/>
  <c r="AD24" i="11"/>
  <c r="AE22" i="11"/>
  <c r="AD22" i="11"/>
  <c r="AE7" i="11"/>
  <c r="AD7" i="11"/>
  <c r="AE34" i="11"/>
  <c r="AD34" i="11"/>
  <c r="AE27" i="11"/>
  <c r="AD27" i="11"/>
  <c r="AE17" i="11"/>
  <c r="AD17" i="11"/>
  <c r="AE8" i="11"/>
  <c r="AE16" i="11"/>
  <c r="AD16" i="11"/>
  <c r="AD13" i="11"/>
  <c r="G16" i="15"/>
  <c r="AG17" i="19" s="1"/>
  <c r="C24" i="16"/>
  <c r="AB13" i="11" s="1"/>
  <c r="U24" i="16"/>
  <c r="AB30" i="11" s="1"/>
  <c r="V24" i="16"/>
  <c r="AD52" i="19" s="1"/>
  <c r="AH52" i="19" s="1"/>
  <c r="D25" i="16"/>
  <c r="E25" i="16"/>
  <c r="F25" i="16"/>
  <c r="G25" i="16"/>
  <c r="H25" i="16"/>
  <c r="I25" i="16"/>
  <c r="AC28" i="11" s="1"/>
  <c r="K25" i="16"/>
  <c r="AE45" i="20" s="1"/>
  <c r="L25" i="16"/>
  <c r="AE15" i="20" s="1"/>
  <c r="M25" i="16"/>
  <c r="AE47" i="20" s="1"/>
  <c r="O25" i="16"/>
  <c r="AC21" i="11" s="1"/>
  <c r="P25" i="16"/>
  <c r="Q25" i="16"/>
  <c r="R25" i="16"/>
  <c r="AE51" i="19" s="1"/>
  <c r="S25" i="16"/>
  <c r="AE33" i="20" s="1"/>
  <c r="T25" i="16"/>
  <c r="U25" i="16"/>
  <c r="V25" i="16"/>
  <c r="Z37" i="11"/>
  <c r="Z7" i="11"/>
  <c r="AA34" i="11"/>
  <c r="Z34" i="11"/>
  <c r="AA43" i="11"/>
  <c r="D21" i="17"/>
  <c r="P21" i="17"/>
  <c r="D19" i="14"/>
  <c r="F19" i="14"/>
  <c r="M19" i="14"/>
  <c r="AA45" i="19" s="1"/>
  <c r="V10" i="11"/>
  <c r="W8" i="11"/>
  <c r="V8" i="11"/>
  <c r="H20" i="13"/>
  <c r="J20" i="13"/>
  <c r="D15" i="12"/>
  <c r="U17" i="11" s="1"/>
  <c r="F15" i="12"/>
  <c r="G15" i="12"/>
  <c r="W32" i="19" s="1"/>
  <c r="H15" i="12"/>
  <c r="I15" i="12"/>
  <c r="U42" i="11" s="1"/>
  <c r="E15" i="12"/>
  <c r="W19" i="19" s="1"/>
  <c r="C15" i="12"/>
  <c r="S15" i="11"/>
  <c r="R15" i="11"/>
  <c r="Q8" i="11"/>
  <c r="P4" i="11"/>
  <c r="P17" i="11"/>
  <c r="O13" i="11"/>
  <c r="I26" i="18"/>
  <c r="V26" i="18"/>
  <c r="J26" i="18"/>
  <c r="G26" i="18"/>
  <c r="H26" i="18"/>
  <c r="S26" i="18"/>
  <c r="L27" i="11"/>
  <c r="L28" i="11"/>
  <c r="M25" i="11"/>
  <c r="M41" i="11"/>
  <c r="L41" i="11"/>
  <c r="L7" i="11"/>
  <c r="N33" i="6"/>
  <c r="K39" i="11"/>
  <c r="J39" i="11"/>
  <c r="J36" i="11"/>
  <c r="J13" i="11"/>
  <c r="K15" i="11"/>
  <c r="J17" i="11"/>
  <c r="Q28" i="5"/>
  <c r="Y28" i="5"/>
  <c r="I13" i="11"/>
  <c r="K18" i="3"/>
  <c r="D18" i="3"/>
  <c r="G7" i="19" s="1"/>
  <c r="E18" i="3"/>
  <c r="G12" i="20" s="1"/>
  <c r="G18" i="3"/>
  <c r="H18" i="3"/>
  <c r="I18" i="3"/>
  <c r="G28" i="11" s="1"/>
  <c r="J18" i="3"/>
  <c r="L18" i="3"/>
  <c r="C18" i="3"/>
  <c r="C22" i="11"/>
  <c r="B22" i="11"/>
  <c r="C7" i="11"/>
  <c r="B7" i="11"/>
  <c r="B5" i="11"/>
  <c r="C4" i="11"/>
  <c r="C10" i="11"/>
  <c r="B10" i="11"/>
  <c r="B9" i="11"/>
  <c r="C13" i="11"/>
  <c r="B13" i="11"/>
  <c r="B17" i="11"/>
  <c r="B8" i="11"/>
  <c r="D25" i="11"/>
  <c r="D16" i="11"/>
  <c r="D15" i="11"/>
  <c r="D13" i="11"/>
  <c r="D12" i="11"/>
  <c r="D11" i="11"/>
  <c r="H25" i="18"/>
  <c r="S25" i="18"/>
  <c r="O25" i="18"/>
  <c r="J25" i="18"/>
  <c r="V25" i="18"/>
  <c r="I25" i="18"/>
  <c r="P20" i="17"/>
  <c r="T24" i="16"/>
  <c r="AB31" i="11" s="1"/>
  <c r="R24" i="16"/>
  <c r="AB24" i="11" s="1"/>
  <c r="S24" i="16"/>
  <c r="AB25" i="11" s="1"/>
  <c r="Q24" i="16"/>
  <c r="AD42" i="19" s="1"/>
  <c r="P24" i="16"/>
  <c r="AB29" i="11" s="1"/>
  <c r="O24" i="16"/>
  <c r="L24" i="16"/>
  <c r="AB18" i="11" s="1"/>
  <c r="M24" i="16"/>
  <c r="AD31" i="19" s="1"/>
  <c r="K24" i="16"/>
  <c r="AD28" i="19" s="1"/>
  <c r="D24" i="16"/>
  <c r="E24" i="16"/>
  <c r="F24" i="16"/>
  <c r="AD8" i="19" s="1"/>
  <c r="G24" i="16"/>
  <c r="H24" i="16"/>
  <c r="I24" i="16"/>
  <c r="G15" i="15"/>
  <c r="AF17" i="19" s="1"/>
  <c r="M18" i="14"/>
  <c r="Z45" i="19" s="1"/>
  <c r="F18" i="14"/>
  <c r="H19" i="13"/>
  <c r="D14" i="12"/>
  <c r="F14" i="12"/>
  <c r="G14" i="12"/>
  <c r="H14" i="12"/>
  <c r="I14" i="12"/>
  <c r="V54" i="19" s="1"/>
  <c r="V55" i="19" s="1"/>
  <c r="C14" i="12"/>
  <c r="T10" i="11" s="1"/>
  <c r="K21" i="9"/>
  <c r="R19" i="19" s="1"/>
  <c r="F21" i="9"/>
  <c r="O32" i="6"/>
  <c r="L50" i="19" s="1"/>
  <c r="K17" i="3"/>
  <c r="F29" i="11" s="1"/>
  <c r="D17" i="3"/>
  <c r="F8" i="11" s="1"/>
  <c r="E17" i="3"/>
  <c r="F3" i="11" s="1"/>
  <c r="G17" i="3"/>
  <c r="H17" i="3"/>
  <c r="I17" i="3"/>
  <c r="J17" i="3"/>
  <c r="F25" i="19" s="1"/>
  <c r="L17" i="3"/>
  <c r="F42" i="19" s="1"/>
  <c r="C17" i="3"/>
  <c r="R29" i="20" l="1"/>
  <c r="R4" i="20"/>
  <c r="AG46" i="19"/>
  <c r="AC27" i="11"/>
  <c r="AC7" i="11"/>
  <c r="AA5" i="20"/>
  <c r="X14" i="11"/>
  <c r="X27" i="11"/>
  <c r="AA4" i="20"/>
  <c r="X17" i="11"/>
  <c r="V25" i="11"/>
  <c r="X9" i="20"/>
  <c r="V29" i="11"/>
  <c r="W29" i="11"/>
  <c r="Y7" i="11"/>
  <c r="Y4" i="11"/>
  <c r="AA26" i="19"/>
  <c r="AA49" i="20"/>
  <c r="Z5" i="20"/>
  <c r="Y27" i="11"/>
  <c r="Z42" i="20"/>
  <c r="Y14" i="11"/>
  <c r="AA25" i="19"/>
  <c r="AA7" i="20"/>
  <c r="X28" i="11"/>
  <c r="Z4" i="20"/>
  <c r="Z7" i="19"/>
  <c r="Z43" i="20"/>
  <c r="X4" i="11"/>
  <c r="X7" i="11"/>
  <c r="Z7" i="20"/>
  <c r="Y41" i="19"/>
  <c r="Y46" i="19" s="1"/>
  <c r="Y3" i="20"/>
  <c r="W27" i="11"/>
  <c r="X42" i="20"/>
  <c r="V28" i="11"/>
  <c r="AH19" i="19"/>
  <c r="V27" i="11"/>
  <c r="W10" i="11"/>
  <c r="Y13" i="20"/>
  <c r="X43" i="20"/>
  <c r="X3" i="20"/>
  <c r="U18" i="11"/>
  <c r="T42" i="11"/>
  <c r="R27" i="11"/>
  <c r="U3" i="20"/>
  <c r="T43" i="20"/>
  <c r="R13" i="11"/>
  <c r="T42" i="20"/>
  <c r="S27" i="11"/>
  <c r="R8" i="11"/>
  <c r="T6" i="20"/>
  <c r="R28" i="11"/>
  <c r="U25" i="19"/>
  <c r="U37" i="19" s="1"/>
  <c r="T3" i="20"/>
  <c r="S19" i="20"/>
  <c r="R34" i="20"/>
  <c r="R39" i="20" s="1"/>
  <c r="S4" i="20"/>
  <c r="AJ12" i="20"/>
  <c r="S26" i="19"/>
  <c r="S13" i="20"/>
  <c r="R15" i="20"/>
  <c r="R3" i="20"/>
  <c r="R8" i="19"/>
  <c r="R22" i="19" s="1"/>
  <c r="R9" i="20"/>
  <c r="P28" i="11"/>
  <c r="Q28" i="11"/>
  <c r="P8" i="11"/>
  <c r="Q27" i="11"/>
  <c r="P7" i="19"/>
  <c r="P22" i="19" s="1"/>
  <c r="Q13" i="20"/>
  <c r="Q10" i="11"/>
  <c r="P26" i="19"/>
  <c r="Q4" i="11"/>
  <c r="Q4" i="20"/>
  <c r="P45" i="20"/>
  <c r="P49" i="20"/>
  <c r="P34" i="11"/>
  <c r="N4" i="20"/>
  <c r="N27" i="11"/>
  <c r="O14" i="20"/>
  <c r="M18" i="11"/>
  <c r="L25" i="11"/>
  <c r="L24" i="11"/>
  <c r="L33" i="20"/>
  <c r="L39" i="20" s="1"/>
  <c r="M15" i="20"/>
  <c r="L31" i="20"/>
  <c r="M13" i="11"/>
  <c r="L22" i="11"/>
  <c r="M21" i="11"/>
  <c r="L32" i="19"/>
  <c r="M40" i="19"/>
  <c r="L18" i="11"/>
  <c r="M5" i="20"/>
  <c r="M17" i="11"/>
  <c r="M21" i="20"/>
  <c r="AJ21" i="20" s="1"/>
  <c r="K40" i="19"/>
  <c r="K18" i="11"/>
  <c r="J47" i="20"/>
  <c r="J27" i="11"/>
  <c r="J31" i="19"/>
  <c r="AH31" i="19" s="1"/>
  <c r="K4" i="20"/>
  <c r="J35" i="11"/>
  <c r="J37" i="11"/>
  <c r="J8" i="11"/>
  <c r="J14" i="20"/>
  <c r="J27" i="19"/>
  <c r="J24" i="20"/>
  <c r="AI24" i="20" s="1"/>
  <c r="K17" i="11"/>
  <c r="J30" i="11"/>
  <c r="J3" i="20"/>
  <c r="K4" i="11"/>
  <c r="I28" i="11"/>
  <c r="R37" i="19"/>
  <c r="C17" i="11"/>
  <c r="C9" i="11"/>
  <c r="B27" i="11"/>
  <c r="C5" i="20"/>
  <c r="B29" i="20"/>
  <c r="B7" i="20"/>
  <c r="C5" i="11"/>
  <c r="C11" i="20"/>
  <c r="B9" i="19"/>
  <c r="G3" i="20"/>
  <c r="K30" i="19"/>
  <c r="K33" i="11"/>
  <c r="K13" i="11"/>
  <c r="K21" i="11"/>
  <c r="K43" i="20"/>
  <c r="K36" i="11"/>
  <c r="K28" i="19"/>
  <c r="K6" i="20"/>
  <c r="J43" i="20"/>
  <c r="K26" i="19"/>
  <c r="J35" i="20"/>
  <c r="AH30" i="19"/>
  <c r="H6" i="20"/>
  <c r="H8" i="11"/>
  <c r="H4" i="11"/>
  <c r="H4" i="20"/>
  <c r="I6" i="20"/>
  <c r="I30" i="11"/>
  <c r="I26" i="19"/>
  <c r="I50" i="19"/>
  <c r="I55" i="19" s="1"/>
  <c r="H28" i="11"/>
  <c r="I13" i="20"/>
  <c r="I8" i="11"/>
  <c r="I3" i="20"/>
  <c r="H43" i="20"/>
  <c r="H3" i="20"/>
  <c r="H30" i="11"/>
  <c r="D10" i="20"/>
  <c r="D6" i="20"/>
  <c r="E51" i="19"/>
  <c r="E34" i="20"/>
  <c r="E39" i="20" s="1"/>
  <c r="D46" i="19"/>
  <c r="AC34" i="11"/>
  <c r="AE7" i="20"/>
  <c r="AD47" i="20"/>
  <c r="AE6" i="20"/>
  <c r="AC13" i="11"/>
  <c r="AB17" i="11"/>
  <c r="AB43" i="11"/>
  <c r="AA17" i="11"/>
  <c r="AB28" i="20"/>
  <c r="AB31" i="20" s="1"/>
  <c r="AB6" i="20"/>
  <c r="AC25" i="19"/>
  <c r="AB43" i="20"/>
  <c r="Z13" i="11"/>
  <c r="O34" i="11"/>
  <c r="O15" i="11"/>
  <c r="O50" i="19"/>
  <c r="N7" i="11"/>
  <c r="N7" i="20"/>
  <c r="O30" i="11"/>
  <c r="N34" i="11"/>
  <c r="O45" i="20"/>
  <c r="O6" i="20"/>
  <c r="N15" i="11"/>
  <c r="O27" i="11"/>
  <c r="O39" i="20"/>
  <c r="N45" i="20"/>
  <c r="N10" i="20"/>
  <c r="N14" i="20"/>
  <c r="N16" i="11"/>
  <c r="O42" i="20"/>
  <c r="C42" i="20"/>
  <c r="C25" i="19"/>
  <c r="C37" i="19" s="1"/>
  <c r="C27" i="11"/>
  <c r="C28" i="20"/>
  <c r="C31" i="20" s="1"/>
  <c r="M33" i="20"/>
  <c r="M50" i="19"/>
  <c r="AC43" i="20"/>
  <c r="AC26" i="19"/>
  <c r="O11" i="19"/>
  <c r="O16" i="11"/>
  <c r="L12" i="19"/>
  <c r="AH12" i="19" s="1"/>
  <c r="L9" i="11"/>
  <c r="L8" i="19"/>
  <c r="L17" i="11"/>
  <c r="L5" i="20"/>
  <c r="B40" i="19"/>
  <c r="B46" i="19" s="1"/>
  <c r="B21" i="11"/>
  <c r="Q8" i="19"/>
  <c r="Q22" i="19" s="1"/>
  <c r="Q17" i="11"/>
  <c r="Q5" i="20"/>
  <c r="Q26" i="20" s="1"/>
  <c r="O16" i="19"/>
  <c r="AI16" i="19" s="1"/>
  <c r="O44" i="11"/>
  <c r="O18" i="20"/>
  <c r="AJ18" i="20" s="1"/>
  <c r="K7" i="19"/>
  <c r="K8" i="11"/>
  <c r="P27" i="11"/>
  <c r="L40" i="19"/>
  <c r="L21" i="11"/>
  <c r="Q45" i="20"/>
  <c r="Q49" i="20" s="1"/>
  <c r="Q28" i="19"/>
  <c r="Q37" i="19" s="1"/>
  <c r="Q34" i="11"/>
  <c r="N26" i="19"/>
  <c r="N43" i="20"/>
  <c r="N28" i="11"/>
  <c r="AD25" i="19"/>
  <c r="AD42" i="20"/>
  <c r="AB27" i="11"/>
  <c r="H25" i="19"/>
  <c r="H37" i="19" s="1"/>
  <c r="H42" i="20"/>
  <c r="H27" i="11"/>
  <c r="AF51" i="19"/>
  <c r="AF55" i="19" s="1"/>
  <c r="AF34" i="20"/>
  <c r="AF39" i="20" s="1"/>
  <c r="N49" i="19"/>
  <c r="N33" i="20"/>
  <c r="N39" i="20" s="1"/>
  <c r="AG29" i="19"/>
  <c r="AG7" i="20"/>
  <c r="AA7" i="19"/>
  <c r="Y8" i="11"/>
  <c r="Y8" i="19"/>
  <c r="Y22" i="19" s="1"/>
  <c r="Y5" i="20"/>
  <c r="W17" i="11"/>
  <c r="M12" i="19"/>
  <c r="M22" i="19" s="1"/>
  <c r="M9" i="11"/>
  <c r="K18" i="19"/>
  <c r="AI18" i="19" s="1"/>
  <c r="K35" i="11"/>
  <c r="M29" i="19"/>
  <c r="M7" i="20"/>
  <c r="M7" i="11"/>
  <c r="B27" i="19"/>
  <c r="B37" i="19" s="1"/>
  <c r="B4" i="11"/>
  <c r="AE35" i="20"/>
  <c r="AE50" i="19"/>
  <c r="AE29" i="20"/>
  <c r="AE42" i="19"/>
  <c r="AC22" i="11"/>
  <c r="AB32" i="11"/>
  <c r="AI19" i="19"/>
  <c r="M43" i="20"/>
  <c r="M49" i="20" s="1"/>
  <c r="M26" i="19"/>
  <c r="M28" i="11"/>
  <c r="M29" i="20"/>
  <c r="M31" i="20" s="1"/>
  <c r="M22" i="11"/>
  <c r="O43" i="20"/>
  <c r="O26" i="19"/>
  <c r="O28" i="11"/>
  <c r="Y43" i="20"/>
  <c r="Y49" i="20" s="1"/>
  <c r="Y26" i="19"/>
  <c r="AG26" i="19"/>
  <c r="AE28" i="11"/>
  <c r="AD17" i="19"/>
  <c r="AH17" i="19" s="1"/>
  <c r="AA28" i="11"/>
  <c r="AE37" i="20"/>
  <c r="AJ37" i="20" s="1"/>
  <c r="AC31" i="11"/>
  <c r="E28" i="11"/>
  <c r="E26" i="19"/>
  <c r="E25" i="11"/>
  <c r="C21" i="11"/>
  <c r="G22" i="11"/>
  <c r="G29" i="20"/>
  <c r="G31" i="20" s="1"/>
  <c r="Y28" i="11"/>
  <c r="AB34" i="11"/>
  <c r="O25" i="11"/>
  <c r="AE28" i="19"/>
  <c r="O49" i="19"/>
  <c r="AG51" i="19"/>
  <c r="AG34" i="20"/>
  <c r="AH51" i="20"/>
  <c r="B28" i="20"/>
  <c r="B31" i="20" s="1"/>
  <c r="AF26" i="19"/>
  <c r="AF37" i="19" s="1"/>
  <c r="AD28" i="11"/>
  <c r="N50" i="19"/>
  <c r="N30" i="11"/>
  <c r="J51" i="19"/>
  <c r="J55" i="19" s="1"/>
  <c r="J24" i="11"/>
  <c r="J43" i="19"/>
  <c r="AH43" i="19" s="1"/>
  <c r="J30" i="20"/>
  <c r="AI30" i="20" s="1"/>
  <c r="J40" i="19"/>
  <c r="J21" i="11"/>
  <c r="J28" i="20"/>
  <c r="AG9" i="19"/>
  <c r="AG22" i="19" s="1"/>
  <c r="AE13" i="11"/>
  <c r="O27" i="19"/>
  <c r="O4" i="11"/>
  <c r="H14" i="19"/>
  <c r="H22" i="19" s="1"/>
  <c r="H13" i="20"/>
  <c r="N16" i="19"/>
  <c r="AH16" i="19" s="1"/>
  <c r="N18" i="20"/>
  <c r="AI18" i="20" s="1"/>
  <c r="N44" i="11"/>
  <c r="N9" i="19"/>
  <c r="N6" i="20"/>
  <c r="X8" i="19"/>
  <c r="X22" i="19" s="1"/>
  <c r="V17" i="11"/>
  <c r="AF7" i="19"/>
  <c r="AF22" i="19" s="1"/>
  <c r="AF3" i="20"/>
  <c r="AD8" i="11"/>
  <c r="B14" i="19"/>
  <c r="B22" i="19" s="1"/>
  <c r="B13" i="20"/>
  <c r="B26" i="20" s="1"/>
  <c r="X27" i="19"/>
  <c r="C8" i="11"/>
  <c r="I10" i="11"/>
  <c r="P10" i="11"/>
  <c r="T27" i="11"/>
  <c r="V4" i="11"/>
  <c r="X8" i="11"/>
  <c r="AB37" i="11"/>
  <c r="AB22" i="11"/>
  <c r="N4" i="11"/>
  <c r="C3" i="20"/>
  <c r="K5" i="20"/>
  <c r="O7" i="20"/>
  <c r="S3" i="20"/>
  <c r="U6" i="20"/>
  <c r="U26" i="20" s="1"/>
  <c r="W15" i="20"/>
  <c r="V42" i="20"/>
  <c r="V49" i="20" s="1"/>
  <c r="Z8" i="20"/>
  <c r="X4" i="20"/>
  <c r="X26" i="20" s="1"/>
  <c r="R11" i="20"/>
  <c r="AI11" i="20" s="1"/>
  <c r="AF46" i="19"/>
  <c r="AA8" i="19"/>
  <c r="AA22" i="19" s="1"/>
  <c r="Z8" i="19"/>
  <c r="D37" i="19"/>
  <c r="Y27" i="19"/>
  <c r="J22" i="19"/>
  <c r="F7" i="20"/>
  <c r="Z46" i="19"/>
  <c r="AH45" i="19"/>
  <c r="E14" i="11"/>
  <c r="H13" i="11"/>
  <c r="S13" i="11"/>
  <c r="W4" i="11"/>
  <c r="AI45" i="19"/>
  <c r="AA46" i="19"/>
  <c r="AE19" i="20"/>
  <c r="AB7" i="11"/>
  <c r="O7" i="11"/>
  <c r="G26" i="19"/>
  <c r="K31" i="19"/>
  <c r="M34" i="20"/>
  <c r="M51" i="19"/>
  <c r="M6" i="20"/>
  <c r="S9" i="20"/>
  <c r="R28" i="20"/>
  <c r="R31" i="20" s="1"/>
  <c r="AF7" i="20"/>
  <c r="AD7" i="20"/>
  <c r="P13" i="20"/>
  <c r="P26" i="20" s="1"/>
  <c r="R19" i="20"/>
  <c r="S8" i="19"/>
  <c r="S22" i="19" s="1"/>
  <c r="K27" i="19"/>
  <c r="N29" i="19"/>
  <c r="R55" i="19"/>
  <c r="AH33" i="19"/>
  <c r="AC22" i="19"/>
  <c r="I22" i="19"/>
  <c r="AI10" i="19"/>
  <c r="C22" i="19"/>
  <c r="U22" i="19"/>
  <c r="R46" i="19"/>
  <c r="AI15" i="19"/>
  <c r="Z37" i="19"/>
  <c r="T37" i="19"/>
  <c r="AH42" i="19"/>
  <c r="C46" i="19"/>
  <c r="AI33" i="19"/>
  <c r="AH15" i="19"/>
  <c r="AH54" i="19"/>
  <c r="AH28" i="19"/>
  <c r="T22" i="19"/>
  <c r="AH10" i="19"/>
  <c r="D22" i="19"/>
  <c r="T14" i="20"/>
  <c r="AA27" i="11"/>
  <c r="AC7" i="20"/>
  <c r="AA8" i="11"/>
  <c r="Z10" i="11"/>
  <c r="AA7" i="11"/>
  <c r="AC40" i="19"/>
  <c r="AC46" i="19" s="1"/>
  <c r="AC42" i="20"/>
  <c r="AC3" i="20"/>
  <c r="AB13" i="20"/>
  <c r="Z27" i="11"/>
  <c r="Z16" i="11"/>
  <c r="Z33" i="11"/>
  <c r="AA37" i="11"/>
  <c r="AC6" i="20"/>
  <c r="AB5" i="20"/>
  <c r="AA13" i="11"/>
  <c r="AA16" i="11"/>
  <c r="AA10" i="11"/>
  <c r="Z21" i="11"/>
  <c r="AC5" i="20"/>
  <c r="AB46" i="20"/>
  <c r="AB10" i="20"/>
  <c r="AB3" i="20"/>
  <c r="Z8" i="11"/>
  <c r="Z43" i="11"/>
  <c r="Z17" i="11"/>
  <c r="Z28" i="11"/>
  <c r="AA21" i="11"/>
  <c r="AC30" i="19"/>
  <c r="AI30" i="19" s="1"/>
  <c r="AC10" i="20"/>
  <c r="AB42" i="20"/>
  <c r="AB7" i="20"/>
  <c r="AB22" i="19"/>
  <c r="N42" i="20"/>
  <c r="N17" i="20"/>
  <c r="AI17" i="20" s="1"/>
  <c r="J33" i="11"/>
  <c r="K31" i="20"/>
  <c r="K3" i="20"/>
  <c r="K34" i="11"/>
  <c r="K27" i="11"/>
  <c r="K38" i="11"/>
  <c r="K25" i="19"/>
  <c r="K48" i="20"/>
  <c r="AJ48" i="20" s="1"/>
  <c r="J5" i="20"/>
  <c r="J34" i="11"/>
  <c r="J4" i="11"/>
  <c r="K43" i="19"/>
  <c r="AI43" i="19" s="1"/>
  <c r="K14" i="20"/>
  <c r="J15" i="11"/>
  <c r="J18" i="11"/>
  <c r="J28" i="11"/>
  <c r="K24" i="20"/>
  <c r="AJ24" i="20" s="1"/>
  <c r="J46" i="20"/>
  <c r="J34" i="20"/>
  <c r="J15" i="20"/>
  <c r="J4" i="20"/>
  <c r="I4" i="11"/>
  <c r="I4" i="20"/>
  <c r="G7" i="20"/>
  <c r="F22" i="11"/>
  <c r="G43" i="20"/>
  <c r="F7" i="11"/>
  <c r="G7" i="11"/>
  <c r="F35" i="19"/>
  <c r="AH35" i="19" s="1"/>
  <c r="F28" i="11"/>
  <c r="F26" i="19"/>
  <c r="G8" i="11"/>
  <c r="S51" i="19"/>
  <c r="S39" i="20"/>
  <c r="S11" i="20"/>
  <c r="S29" i="20"/>
  <c r="S31" i="20" s="1"/>
  <c r="S42" i="19"/>
  <c r="S15" i="20"/>
  <c r="R43" i="20"/>
  <c r="R49" i="20" s="1"/>
  <c r="R12" i="20"/>
  <c r="R5" i="20"/>
  <c r="S40" i="19"/>
  <c r="S49" i="20"/>
  <c r="E17" i="11"/>
  <c r="E36" i="19"/>
  <c r="AI36" i="19" s="1"/>
  <c r="E10" i="20"/>
  <c r="D43" i="20"/>
  <c r="D14" i="11"/>
  <c r="E26" i="11"/>
  <c r="E11" i="11"/>
  <c r="E19" i="11"/>
  <c r="E20" i="20"/>
  <c r="AJ20" i="20" s="1"/>
  <c r="E4" i="20"/>
  <c r="E4" i="11"/>
  <c r="E5" i="11"/>
  <c r="E40" i="19"/>
  <c r="E16" i="20"/>
  <c r="AJ16" i="20" s="1"/>
  <c r="D5" i="11"/>
  <c r="E12" i="11"/>
  <c r="E18" i="11"/>
  <c r="E6" i="20"/>
  <c r="D16" i="20"/>
  <c r="AI16" i="20" s="1"/>
  <c r="E8" i="19"/>
  <c r="E22" i="19" s="1"/>
  <c r="D51" i="19"/>
  <c r="D55" i="19" s="1"/>
  <c r="E13" i="11"/>
  <c r="E15" i="20"/>
  <c r="D19" i="11"/>
  <c r="E49" i="19"/>
  <c r="D8" i="20"/>
  <c r="D29" i="20"/>
  <c r="D15" i="20"/>
  <c r="D4" i="11"/>
  <c r="D17" i="11"/>
  <c r="D22" i="11"/>
  <c r="D27" i="11"/>
  <c r="E15" i="11"/>
  <c r="D44" i="20"/>
  <c r="AI44" i="20" s="1"/>
  <c r="D42" i="20"/>
  <c r="D34" i="20"/>
  <c r="D14" i="20"/>
  <c r="D5" i="20"/>
  <c r="D21" i="11"/>
  <c r="D25" i="20"/>
  <c r="AI25" i="20" s="1"/>
  <c r="D18" i="11"/>
  <c r="D28" i="11"/>
  <c r="E16" i="11"/>
  <c r="E21" i="11"/>
  <c r="E22" i="20"/>
  <c r="AJ22" i="20" s="1"/>
  <c r="E14" i="20"/>
  <c r="D33" i="20"/>
  <c r="D28" i="20"/>
  <c r="D4" i="20"/>
  <c r="L13" i="11"/>
  <c r="M25" i="19"/>
  <c r="M27" i="11"/>
  <c r="M42" i="19"/>
  <c r="L43" i="20"/>
  <c r="L49" i="20" s="1"/>
  <c r="M11" i="20"/>
  <c r="L6" i="20"/>
  <c r="V8" i="19"/>
  <c r="V5" i="20"/>
  <c r="AD7" i="19"/>
  <c r="AD3" i="20"/>
  <c r="AE52" i="19"/>
  <c r="AI52" i="19" s="1"/>
  <c r="AC32" i="11"/>
  <c r="AB8" i="11"/>
  <c r="I42" i="20"/>
  <c r="I49" i="20" s="1"/>
  <c r="I25" i="19"/>
  <c r="I27" i="11"/>
  <c r="AE36" i="20"/>
  <c r="AJ36" i="20" s="1"/>
  <c r="V32" i="19"/>
  <c r="V15" i="20"/>
  <c r="AD40" i="19"/>
  <c r="AD28" i="20"/>
  <c r="G9" i="19"/>
  <c r="G6" i="20"/>
  <c r="G41" i="19"/>
  <c r="G9" i="20"/>
  <c r="G29" i="11"/>
  <c r="T18" i="11"/>
  <c r="W38" i="20"/>
  <c r="W54" i="19"/>
  <c r="W55" i="19" s="1"/>
  <c r="U27" i="11"/>
  <c r="W42" i="20"/>
  <c r="W49" i="20" s="1"/>
  <c r="AE17" i="19"/>
  <c r="AI17" i="19" s="1"/>
  <c r="AE49" i="19"/>
  <c r="K51" i="19"/>
  <c r="G42" i="19"/>
  <c r="C49" i="20"/>
  <c r="E42" i="19"/>
  <c r="E22" i="11"/>
  <c r="E29" i="20"/>
  <c r="E31" i="20" s="1"/>
  <c r="I39" i="20"/>
  <c r="F42" i="20"/>
  <c r="AD26" i="19"/>
  <c r="AD43" i="20"/>
  <c r="AD49" i="19"/>
  <c r="AD33" i="20"/>
  <c r="AB28" i="11"/>
  <c r="AC37" i="11"/>
  <c r="K47" i="20"/>
  <c r="AJ47" i="20" s="1"/>
  <c r="Y49" i="19"/>
  <c r="Y55" i="19" s="1"/>
  <c r="Y33" i="20"/>
  <c r="Y39" i="20" s="1"/>
  <c r="F43" i="20"/>
  <c r="F7" i="19"/>
  <c r="F3" i="20"/>
  <c r="AD11" i="19"/>
  <c r="AH11" i="19" s="1"/>
  <c r="AD10" i="20"/>
  <c r="AD51" i="19"/>
  <c r="AD34" i="20"/>
  <c r="F9" i="19"/>
  <c r="F6" i="20"/>
  <c r="F13" i="11"/>
  <c r="F41" i="19"/>
  <c r="F46" i="19" s="1"/>
  <c r="F9" i="20"/>
  <c r="V14" i="19"/>
  <c r="V13" i="20"/>
  <c r="AD19" i="20"/>
  <c r="AD41" i="19"/>
  <c r="AD9" i="20"/>
  <c r="AD53" i="19"/>
  <c r="AH53" i="19" s="1"/>
  <c r="AD37" i="20"/>
  <c r="AI37" i="20" s="1"/>
  <c r="G13" i="11"/>
  <c r="F27" i="11"/>
  <c r="K37" i="11"/>
  <c r="K24" i="11"/>
  <c r="T17" i="11"/>
  <c r="W14" i="19"/>
  <c r="AI14" i="19" s="1"/>
  <c r="W13" i="20"/>
  <c r="U10" i="11"/>
  <c r="W29" i="19"/>
  <c r="W7" i="20"/>
  <c r="U7" i="11"/>
  <c r="W8" i="19"/>
  <c r="W5" i="20"/>
  <c r="AE41" i="19"/>
  <c r="AC29" i="11"/>
  <c r="AE9" i="20"/>
  <c r="AE5" i="20"/>
  <c r="AE8" i="19"/>
  <c r="AD50" i="19"/>
  <c r="AD35" i="20"/>
  <c r="AB16" i="11"/>
  <c r="AC17" i="11"/>
  <c r="AC25" i="11"/>
  <c r="AE31" i="19"/>
  <c r="AE53" i="19"/>
  <c r="AI53" i="19" s="1"/>
  <c r="S49" i="19"/>
  <c r="E43" i="20"/>
  <c r="AJ46" i="20"/>
  <c r="AF49" i="20"/>
  <c r="F13" i="19"/>
  <c r="AH13" i="19" s="1"/>
  <c r="F12" i="20"/>
  <c r="V29" i="19"/>
  <c r="V7" i="20"/>
  <c r="AD32" i="19"/>
  <c r="AD15" i="20"/>
  <c r="AE34" i="20"/>
  <c r="AC24" i="11"/>
  <c r="AE10" i="20"/>
  <c r="AE11" i="19"/>
  <c r="G42" i="20"/>
  <c r="G25" i="19"/>
  <c r="G13" i="19"/>
  <c r="AI13" i="19" s="1"/>
  <c r="G3" i="11"/>
  <c r="G27" i="11"/>
  <c r="T7" i="11"/>
  <c r="AE28" i="20"/>
  <c r="AE40" i="19"/>
  <c r="AE26" i="19"/>
  <c r="AE43" i="20"/>
  <c r="AE49" i="20" s="1"/>
  <c r="AE7" i="19"/>
  <c r="AC8" i="11"/>
  <c r="AE3" i="20"/>
  <c r="AD9" i="19"/>
  <c r="AD6" i="20"/>
  <c r="AC16" i="11"/>
  <c r="AB21" i="11"/>
  <c r="E27" i="11"/>
  <c r="E42" i="20"/>
  <c r="K50" i="19"/>
  <c r="K35" i="20"/>
  <c r="S28" i="11"/>
  <c r="U43" i="20"/>
  <c r="U49" i="20" s="1"/>
  <c r="AG49" i="19"/>
  <c r="AG55" i="19" s="1"/>
  <c r="AG33" i="20"/>
  <c r="AG39" i="20" s="1"/>
  <c r="AD45" i="20"/>
  <c r="AD29" i="20"/>
  <c r="AE32" i="19"/>
  <c r="AD5" i="20"/>
  <c r="W28" i="11"/>
  <c r="AA33" i="11"/>
  <c r="AC43" i="11"/>
  <c r="AC18" i="11"/>
  <c r="AC30" i="11"/>
  <c r="S25" i="19"/>
  <c r="S6" i="20"/>
  <c r="AA8" i="20"/>
  <c r="AJ8" i="20" s="1"/>
  <c r="AA3" i="20"/>
  <c r="AC13" i="20"/>
  <c r="AG10" i="20"/>
  <c r="AG26" i="20" s="1"/>
  <c r="J42" i="20"/>
  <c r="V38" i="20"/>
  <c r="AD36" i="20"/>
  <c r="AI36" i="20" s="1"/>
  <c r="X33" i="20"/>
  <c r="X39" i="20" s="1"/>
  <c r="AG45" i="20"/>
  <c r="AG42" i="20"/>
  <c r="AG29" i="20"/>
  <c r="AG31" i="20" s="1"/>
  <c r="H35" i="20"/>
  <c r="F29" i="20"/>
  <c r="F31" i="20" s="1"/>
  <c r="G35" i="19"/>
  <c r="AI35" i="19" s="1"/>
  <c r="S37" i="19" l="1"/>
  <c r="AG49" i="20"/>
  <c r="AG51" i="20" s="1"/>
  <c r="AE31" i="20"/>
  <c r="AI47" i="20"/>
  <c r="AA37" i="19"/>
  <c r="AA57" i="19" s="1"/>
  <c r="Z49" i="20"/>
  <c r="Z26" i="20"/>
  <c r="Z22" i="19"/>
  <c r="Z57" i="19" s="1"/>
  <c r="X49" i="20"/>
  <c r="X37" i="19"/>
  <c r="X57" i="19" s="1"/>
  <c r="Y26" i="20"/>
  <c r="X51" i="20"/>
  <c r="T49" i="20"/>
  <c r="T26" i="20"/>
  <c r="AJ19" i="20"/>
  <c r="AI19" i="20"/>
  <c r="S26" i="20"/>
  <c r="S51" i="20" s="1"/>
  <c r="AI12" i="20"/>
  <c r="R26" i="20"/>
  <c r="R51" i="20" s="1"/>
  <c r="P37" i="19"/>
  <c r="P51" i="20"/>
  <c r="Q51" i="20"/>
  <c r="M46" i="19"/>
  <c r="M55" i="19"/>
  <c r="L26" i="20"/>
  <c r="L51" i="20" s="1"/>
  <c r="J26" i="20"/>
  <c r="J37" i="19"/>
  <c r="J49" i="20"/>
  <c r="K22" i="19"/>
  <c r="W37" i="19"/>
  <c r="Y37" i="19"/>
  <c r="Y57" i="19" s="1"/>
  <c r="I37" i="19"/>
  <c r="I57" i="19" s="1"/>
  <c r="AD37" i="19"/>
  <c r="S55" i="19"/>
  <c r="AG37" i="19"/>
  <c r="AG57" i="19" s="1"/>
  <c r="W22" i="19"/>
  <c r="AI12" i="19"/>
  <c r="C26" i="20"/>
  <c r="J39" i="20"/>
  <c r="AI28" i="19"/>
  <c r="AI46" i="20"/>
  <c r="J46" i="19"/>
  <c r="AH8" i="19"/>
  <c r="K26" i="20"/>
  <c r="AI27" i="19"/>
  <c r="AI4" i="20"/>
  <c r="H49" i="20"/>
  <c r="H26" i="20"/>
  <c r="I26" i="20"/>
  <c r="I51" i="20" s="1"/>
  <c r="AH14" i="19"/>
  <c r="G26" i="20"/>
  <c r="E55" i="19"/>
  <c r="AJ34" i="20"/>
  <c r="AH25" i="19"/>
  <c r="AH27" i="19"/>
  <c r="AI28" i="20"/>
  <c r="B51" i="20"/>
  <c r="AJ35" i="20"/>
  <c r="AE46" i="19"/>
  <c r="AI13" i="20"/>
  <c r="AB49" i="20"/>
  <c r="AB37" i="19"/>
  <c r="AB57" i="19" s="1"/>
  <c r="O26" i="20"/>
  <c r="O55" i="19"/>
  <c r="AI11" i="19"/>
  <c r="O49" i="20"/>
  <c r="N49" i="20"/>
  <c r="AI6" i="20"/>
  <c r="AJ45" i="20"/>
  <c r="AI14" i="20"/>
  <c r="N26" i="20"/>
  <c r="AI45" i="20"/>
  <c r="AJ7" i="20"/>
  <c r="N37" i="19"/>
  <c r="O22" i="19"/>
  <c r="O37" i="19"/>
  <c r="N22" i="19"/>
  <c r="AH50" i="19"/>
  <c r="N51" i="20"/>
  <c r="AE37" i="19"/>
  <c r="AI50" i="19"/>
  <c r="K55" i="19"/>
  <c r="AE26" i="20"/>
  <c r="AI26" i="19"/>
  <c r="AH29" i="19"/>
  <c r="AI31" i="19"/>
  <c r="AH9" i="19"/>
  <c r="AD55" i="19"/>
  <c r="K37" i="19"/>
  <c r="AC49" i="20"/>
  <c r="L22" i="19"/>
  <c r="N55" i="19"/>
  <c r="C51" i="20"/>
  <c r="AD49" i="20"/>
  <c r="G22" i="19"/>
  <c r="AH32" i="19"/>
  <c r="AI8" i="20"/>
  <c r="AJ4" i="20"/>
  <c r="AF26" i="20"/>
  <c r="AF51" i="20" s="1"/>
  <c r="M39" i="20"/>
  <c r="J31" i="20"/>
  <c r="Y51" i="20"/>
  <c r="AE55" i="19"/>
  <c r="M37" i="19"/>
  <c r="AI7" i="20"/>
  <c r="S46" i="19"/>
  <c r="AI42" i="19"/>
  <c r="AH41" i="19"/>
  <c r="E37" i="19"/>
  <c r="AC37" i="19"/>
  <c r="AC57" i="19" s="1"/>
  <c r="G37" i="19"/>
  <c r="AH26" i="19"/>
  <c r="AI9" i="19"/>
  <c r="AD46" i="19"/>
  <c r="AH49" i="19"/>
  <c r="V37" i="19"/>
  <c r="AI51" i="19"/>
  <c r="AI29" i="19"/>
  <c r="F37" i="19"/>
  <c r="AI25" i="19"/>
  <c r="AI41" i="19"/>
  <c r="G46" i="19"/>
  <c r="AI8" i="19"/>
  <c r="AH40" i="19"/>
  <c r="V22" i="19"/>
  <c r="AI40" i="19"/>
  <c r="AE22" i="19"/>
  <c r="F22" i="19"/>
  <c r="AI54" i="19"/>
  <c r="AD22" i="19"/>
  <c r="AH51" i="19"/>
  <c r="E46" i="19"/>
  <c r="K46" i="19"/>
  <c r="AI32" i="19"/>
  <c r="AB26" i="20"/>
  <c r="U51" i="20"/>
  <c r="AC26" i="20"/>
  <c r="AC51" i="20" s="1"/>
  <c r="AJ42" i="20"/>
  <c r="AI10" i="20"/>
  <c r="AJ13" i="20"/>
  <c r="R57" i="19"/>
  <c r="AJ14" i="20"/>
  <c r="AI15" i="20"/>
  <c r="AI34" i="20"/>
  <c r="K49" i="20"/>
  <c r="K39" i="20"/>
  <c r="G49" i="20"/>
  <c r="G51" i="20" s="1"/>
  <c r="AJ43" i="20"/>
  <c r="AI42" i="20"/>
  <c r="AI43" i="20"/>
  <c r="AJ11" i="20"/>
  <c r="AJ15" i="20"/>
  <c r="D31" i="20"/>
  <c r="C57" i="19"/>
  <c r="D39" i="20"/>
  <c r="D26" i="20"/>
  <c r="AI5" i="20"/>
  <c r="E26" i="20"/>
  <c r="D49" i="20"/>
  <c r="P57" i="19"/>
  <c r="B57" i="19"/>
  <c r="M26" i="20"/>
  <c r="T57" i="19"/>
  <c r="D57" i="19"/>
  <c r="H57" i="19"/>
  <c r="AF57" i="19"/>
  <c r="U57" i="19"/>
  <c r="Q57" i="19"/>
  <c r="AJ6" i="20"/>
  <c r="W39" i="20"/>
  <c r="AJ38" i="20"/>
  <c r="AJ10" i="20"/>
  <c r="E49" i="20"/>
  <c r="AI7" i="19"/>
  <c r="AJ33" i="20"/>
  <c r="AI9" i="20"/>
  <c r="AD39" i="20"/>
  <c r="F49" i="20"/>
  <c r="V26" i="20"/>
  <c r="AH7" i="19"/>
  <c r="AD26" i="20"/>
  <c r="AI33" i="20"/>
  <c r="AI35" i="20"/>
  <c r="H39" i="20"/>
  <c r="V39" i="20"/>
  <c r="AI38" i="20"/>
  <c r="AA26" i="20"/>
  <c r="AA51" i="20" s="1"/>
  <c r="AE39" i="20"/>
  <c r="AJ29" i="20"/>
  <c r="AJ28" i="20"/>
  <c r="AI49" i="19"/>
  <c r="W26" i="20"/>
  <c r="AJ5" i="20"/>
  <c r="F26" i="20"/>
  <c r="AI3" i="20"/>
  <c r="AI29" i="20"/>
  <c r="AJ9" i="20"/>
  <c r="AD31" i="20"/>
  <c r="AJ3" i="20"/>
  <c r="AE51" i="20" l="1"/>
  <c r="AB51" i="20"/>
  <c r="Z51" i="20"/>
  <c r="W51" i="20"/>
  <c r="T51" i="20"/>
  <c r="O51" i="20"/>
  <c r="M57" i="19"/>
  <c r="M51" i="20"/>
  <c r="J57" i="19"/>
  <c r="O57" i="19"/>
  <c r="J51" i="20"/>
  <c r="H51" i="20"/>
  <c r="E51" i="20"/>
  <c r="AI31" i="20"/>
  <c r="AH37" i="19"/>
  <c r="N57" i="19"/>
  <c r="AH46" i="19"/>
  <c r="AH55" i="19"/>
  <c r="V57" i="19"/>
  <c r="S57" i="19"/>
  <c r="K57" i="19"/>
  <c r="AI49" i="20"/>
  <c r="AI39" i="20"/>
  <c r="K51" i="20"/>
  <c r="E57" i="19"/>
  <c r="D51" i="20"/>
  <c r="G57" i="19"/>
  <c r="AE57" i="19"/>
  <c r="F57" i="19"/>
  <c r="AD57" i="19"/>
  <c r="AD51" i="20"/>
  <c r="V51" i="20"/>
  <c r="W57" i="19"/>
  <c r="F51" i="20"/>
  <c r="AI26" i="20"/>
  <c r="AI51" i="20" l="1"/>
  <c r="AH57" i="19"/>
</calcChain>
</file>

<file path=xl/sharedStrings.xml><?xml version="1.0" encoding="utf-8"?>
<sst xmlns="http://schemas.openxmlformats.org/spreadsheetml/2006/main" count="1283" uniqueCount="749">
  <si>
    <t xml:space="preserve">Commitment of expenditure without the use of the GIFMIS </t>
  </si>
  <si>
    <t>Asutifi North District</t>
  </si>
  <si>
    <t>Asutifi South District</t>
  </si>
  <si>
    <t>Tano South Municipal</t>
  </si>
  <si>
    <t xml:space="preserve">Misapplication of DACF funds </t>
  </si>
  <si>
    <t>Unsupported payments</t>
  </si>
  <si>
    <t>Financial support without appropriate documentation</t>
  </si>
  <si>
    <t xml:space="preserve">Asunafo South </t>
  </si>
  <si>
    <t xml:space="preserve">Failure to allocate funds to sub-structures </t>
  </si>
  <si>
    <t>Unjustified payments of SIP and Fumigation</t>
  </si>
  <si>
    <t>Sanitation equipment not delivered</t>
  </si>
  <si>
    <t xml:space="preserve">Asunafo North </t>
  </si>
  <si>
    <t>Payment for unexecuted portions of a contract</t>
  </si>
  <si>
    <t>Tano North</t>
  </si>
  <si>
    <t>Uncompetitive procurements</t>
  </si>
  <si>
    <t>Unaccounted stores</t>
  </si>
  <si>
    <t>Delayed/  abandoned projects</t>
  </si>
  <si>
    <t xml:space="preserve">Deduction at Source for Fumigation and SIP Services not rendered </t>
  </si>
  <si>
    <t>Afigya Kwabre North</t>
  </si>
  <si>
    <t>Asokwa</t>
  </si>
  <si>
    <t>Atwima Nwabiagya</t>
  </si>
  <si>
    <t>Kumasi Metropolitan</t>
  </si>
  <si>
    <t>Wrongful payment for Fumigation Services</t>
  </si>
  <si>
    <t xml:space="preserve">Bosome Freho </t>
  </si>
  <si>
    <t xml:space="preserve">Undelivered Refuse Containers </t>
  </si>
  <si>
    <t xml:space="preserve">Non -performance of portions of service contract </t>
  </si>
  <si>
    <t xml:space="preserve">Mampong Municipal </t>
  </si>
  <si>
    <t xml:space="preserve">Sekyere Central </t>
  </si>
  <si>
    <t xml:space="preserve">Unsupported payments </t>
  </si>
  <si>
    <t>Adansi North District</t>
  </si>
  <si>
    <t>Ahafo Ano North Municipal</t>
  </si>
  <si>
    <t>Ahafo Ano South West District</t>
  </si>
  <si>
    <t>Akrofuom District</t>
  </si>
  <si>
    <t>Amansie West District</t>
  </si>
  <si>
    <t>Atwima Mponua District</t>
  </si>
  <si>
    <t>Asante Akim North District</t>
  </si>
  <si>
    <t>Asante Akim South Municipal</t>
  </si>
  <si>
    <t>Bekwai Municipal</t>
  </si>
  <si>
    <t>Ejisu Municipal</t>
  </si>
  <si>
    <t>Kwabre East Municipal</t>
  </si>
  <si>
    <t>Oforikrom Municipal</t>
  </si>
  <si>
    <t>Sekyere Afram Plains District</t>
  </si>
  <si>
    <t xml:space="preserve">Ahafo Ano South West </t>
  </si>
  <si>
    <t xml:space="preserve">Payments without expenditure warrants </t>
  </si>
  <si>
    <t>Juaben Municipal</t>
  </si>
  <si>
    <t>Kwadaso Municipal</t>
  </si>
  <si>
    <t>Payments not fully accounted for</t>
  </si>
  <si>
    <t xml:space="preserve">Un-presented payments vouchers </t>
  </si>
  <si>
    <t xml:space="preserve">Misapplication of program funds </t>
  </si>
  <si>
    <t>Overpayment not recovered</t>
  </si>
  <si>
    <t>Unjustified payment of contingency</t>
  </si>
  <si>
    <t>Offinso Municipal</t>
  </si>
  <si>
    <t>Stores not accounted for</t>
  </si>
  <si>
    <t xml:space="preserve">Withholding taxes not withheld/un-remitted </t>
  </si>
  <si>
    <t xml:space="preserve">Unwithhold Tax </t>
  </si>
  <si>
    <t xml:space="preserve">Unremitted Tax </t>
  </si>
  <si>
    <t>Asante Akim Central Municipal</t>
  </si>
  <si>
    <t>Delay in the execution of projects</t>
  </si>
  <si>
    <t>Atwima Nwabiagya North</t>
  </si>
  <si>
    <t>Atwima Kwanwoma District</t>
  </si>
  <si>
    <t>Abandoned projects</t>
  </si>
  <si>
    <t xml:space="preserve">Completed projects not put to use </t>
  </si>
  <si>
    <t>Ejura Sekyeredumasi Municipal</t>
  </si>
  <si>
    <t>Dormaa West</t>
  </si>
  <si>
    <t xml:space="preserve">Payments for no work done </t>
  </si>
  <si>
    <t xml:space="preserve">Sunyani Municipal </t>
  </si>
  <si>
    <t xml:space="preserve">Dormaa East </t>
  </si>
  <si>
    <t xml:space="preserve">Tain District </t>
  </si>
  <si>
    <t>Tain District</t>
  </si>
  <si>
    <t xml:space="preserve">Unbudgeted expenditures </t>
  </si>
  <si>
    <t xml:space="preserve">Wenchi Municipal </t>
  </si>
  <si>
    <t xml:space="preserve">Berekum West </t>
  </si>
  <si>
    <t xml:space="preserve">Unjustified deductions by the DACF Administrator </t>
  </si>
  <si>
    <t xml:space="preserve">Payment for unexecuted portions of a contract </t>
  </si>
  <si>
    <t>Failure to execute works after payment of mobilisation</t>
  </si>
  <si>
    <t>Banda</t>
  </si>
  <si>
    <t>Completed projects not in use</t>
  </si>
  <si>
    <t>Dormaa Central</t>
  </si>
  <si>
    <t>Jaman North</t>
  </si>
  <si>
    <t>Store items not accounted for</t>
  </si>
  <si>
    <t>Commitment of expenditure without the use of the GIFMIS</t>
  </si>
  <si>
    <t>Kintampo North</t>
  </si>
  <si>
    <t>Nkoranza North</t>
  </si>
  <si>
    <t xml:space="preserve">Sene West  </t>
  </si>
  <si>
    <t xml:space="preserve">Atebubu-Amantin </t>
  </si>
  <si>
    <t xml:space="preserve">Deductions made for SIP and Fumigation for no work done </t>
  </si>
  <si>
    <t>Nkoranza South</t>
  </si>
  <si>
    <t>Pru East</t>
  </si>
  <si>
    <t>Pru West</t>
  </si>
  <si>
    <t xml:space="preserve">Completed projects not in use </t>
  </si>
  <si>
    <t>Sene East</t>
  </si>
  <si>
    <t>Kintampo South</t>
  </si>
  <si>
    <t>Techiman Municipal</t>
  </si>
  <si>
    <t>Techiman North</t>
  </si>
  <si>
    <r>
      <t>Failure to allocate funds to sub-district structures</t>
    </r>
    <r>
      <rPr>
        <sz val="10"/>
        <color theme="1"/>
        <rFont val="Book Antiqua"/>
        <family val="1"/>
      </rPr>
      <t xml:space="preserve"> </t>
    </r>
  </si>
  <si>
    <t xml:space="preserve">Failure to obtain VAT invoice/receipts </t>
  </si>
  <si>
    <t xml:space="preserve">Delayed/ Abandoned projects </t>
  </si>
  <si>
    <t xml:space="preserve">Over utilization of DACF on administrative expenditure </t>
  </si>
  <si>
    <t>Upper Denkyira East Municipal</t>
  </si>
  <si>
    <t>Assin Foso Municipal</t>
  </si>
  <si>
    <t xml:space="preserve">Unretired imprest </t>
  </si>
  <si>
    <t>Mfantseman Municipal</t>
  </si>
  <si>
    <t xml:space="preserve">Payment without certification of work done </t>
  </si>
  <si>
    <t xml:space="preserve">Overpayment of Suppliers </t>
  </si>
  <si>
    <t>Effutu Municipal</t>
  </si>
  <si>
    <t>Payment of contract works/services without contract agreement</t>
  </si>
  <si>
    <t xml:space="preserve">Payment of Judgment Debt </t>
  </si>
  <si>
    <t>Ekumfi District</t>
  </si>
  <si>
    <t xml:space="preserve">Source deductions for Services not rendered </t>
  </si>
  <si>
    <t xml:space="preserve">Loan to a Private Entity </t>
  </si>
  <si>
    <t xml:space="preserve">Asikuma Odoben Brakwa </t>
  </si>
  <si>
    <t xml:space="preserve">Payment for services not rendered in full </t>
  </si>
  <si>
    <t xml:space="preserve">Delayed projects </t>
  </si>
  <si>
    <t>Agona West Municipal</t>
  </si>
  <si>
    <t>Cape Coast Metropolitan</t>
  </si>
  <si>
    <t>KEEA</t>
  </si>
  <si>
    <t xml:space="preserve">Poorly executed contracts </t>
  </si>
  <si>
    <t>Defects on completed projects</t>
  </si>
  <si>
    <t>Purchases without obtaining VAT invoices</t>
  </si>
  <si>
    <t>Abura Asebu Kwamankese</t>
  </si>
  <si>
    <t xml:space="preserve">Ajumako Enyan Essiam </t>
  </si>
  <si>
    <t xml:space="preserve">Assin North </t>
  </si>
  <si>
    <t xml:space="preserve">Assin South </t>
  </si>
  <si>
    <t xml:space="preserve">Ekumfi </t>
  </si>
  <si>
    <t xml:space="preserve">Gomoa West </t>
  </si>
  <si>
    <t>Twifo Hemang Lower Denkyira</t>
  </si>
  <si>
    <t xml:space="preserve">Non-deduction of withholding taxes </t>
  </si>
  <si>
    <t>Agona East</t>
  </si>
  <si>
    <t>Awutu Senya East</t>
  </si>
  <si>
    <t xml:space="preserve">Uncompetitive procurements </t>
  </si>
  <si>
    <t xml:space="preserve">Upper Denkyira West </t>
  </si>
  <si>
    <t xml:space="preserve">Distribution of items without list of beneficiaries </t>
  </si>
  <si>
    <t xml:space="preserve">Purchase of building materials for electoral areas without recourse to specific needs </t>
  </si>
  <si>
    <t>Payments not processed on the GIFMIS platform</t>
  </si>
  <si>
    <t xml:space="preserve">Non-existent of Title Deeds for the Assembly’s Properties </t>
  </si>
  <si>
    <t xml:space="preserve">Duplication of payment </t>
  </si>
  <si>
    <t xml:space="preserve">New Juaben North </t>
  </si>
  <si>
    <t>Double deduction of fumigation fees at source</t>
  </si>
  <si>
    <t>Partial fulfillment of Sanitation Improvement Package agreement</t>
  </si>
  <si>
    <t xml:space="preserve">Akuapem North </t>
  </si>
  <si>
    <t xml:space="preserve">Excessive use of DACF on recurrent expenditure </t>
  </si>
  <si>
    <t>Achiase</t>
  </si>
  <si>
    <t>Birim South</t>
  </si>
  <si>
    <t xml:space="preserve">Unsubstantiated payments </t>
  </si>
  <si>
    <t>Fanteakwa South District</t>
  </si>
  <si>
    <t xml:space="preserve">Asene Manso Akroso District </t>
  </si>
  <si>
    <t>New Juaben North Municipal</t>
  </si>
  <si>
    <t xml:space="preserve">Nsawam-Adoagyiri Municipal </t>
  </si>
  <si>
    <t>Fanteakwa North District</t>
  </si>
  <si>
    <t>Kwahu West Municipal</t>
  </si>
  <si>
    <t>Offer of Scholarship without appropriate selection criteria</t>
  </si>
  <si>
    <t>Lower Manya Krobo</t>
  </si>
  <si>
    <t xml:space="preserve">Ayensuano </t>
  </si>
  <si>
    <t>Birim Central Municipal</t>
  </si>
  <si>
    <t>Disbursement of DACF on third party property</t>
  </si>
  <si>
    <t>Failure to withhold/remit taxes</t>
  </si>
  <si>
    <t>Akyemansa District</t>
  </si>
  <si>
    <t xml:space="preserve">Un-withheld tax </t>
  </si>
  <si>
    <t xml:space="preserve">Unremitted Taxes not </t>
  </si>
  <si>
    <t>Birim North</t>
  </si>
  <si>
    <t xml:space="preserve">KwahuAfram Plain South </t>
  </si>
  <si>
    <t xml:space="preserve">Manso Akroso </t>
  </si>
  <si>
    <t xml:space="preserve">Payment of VAT without obtaining VAT invoice </t>
  </si>
  <si>
    <t>Kwahu South</t>
  </si>
  <si>
    <t>Completed projects not put to use</t>
  </si>
  <si>
    <t xml:space="preserve">Suhum </t>
  </si>
  <si>
    <t>Okere</t>
  </si>
  <si>
    <t>Atiwa East</t>
  </si>
  <si>
    <t>Denkyembour</t>
  </si>
  <si>
    <t>Abuakwa North</t>
  </si>
  <si>
    <t xml:space="preserve">Unaccounted store items </t>
  </si>
  <si>
    <t>Uncompetitive procurement</t>
  </si>
  <si>
    <t>Yilo Krobo Municipal</t>
  </si>
  <si>
    <t>Delayed/      Abandoned Projects</t>
  </si>
  <si>
    <t xml:space="preserve">Misapplication of Common Fund </t>
  </si>
  <si>
    <t xml:space="preserve">Yunyoo Nansuan </t>
  </si>
  <si>
    <t xml:space="preserve">Deductions at source without benefits </t>
  </si>
  <si>
    <t>Mamprugu Moagduri</t>
  </si>
  <si>
    <t>Bunkprugu Nakpanduri</t>
  </si>
  <si>
    <t xml:space="preserve">Failure to commit expenditure on the GIFMIS platform </t>
  </si>
  <si>
    <t xml:space="preserve">Failure to disburse 2% of Common Fund to Area Councils </t>
  </si>
  <si>
    <t>West Manprusi</t>
  </si>
  <si>
    <t>East Manprusi</t>
  </si>
  <si>
    <t xml:space="preserve">Payment without a Contract/ Service agreement </t>
  </si>
  <si>
    <t xml:space="preserve">Abandoned projects </t>
  </si>
  <si>
    <t xml:space="preserve">Failure to Commit Expenditure on the GIFMIS Platform </t>
  </si>
  <si>
    <t>Deductions at Source without benefits to the Assemblies</t>
  </si>
  <si>
    <t xml:space="preserve">Karaga District </t>
  </si>
  <si>
    <t xml:space="preserve">Tatali/Sanguli District </t>
  </si>
  <si>
    <t xml:space="preserve">Kunbungu District </t>
  </si>
  <si>
    <t xml:space="preserve">Yendi Municipal </t>
  </si>
  <si>
    <t xml:space="preserve">Zabzugu District </t>
  </si>
  <si>
    <t xml:space="preserve">Kpandai District </t>
  </si>
  <si>
    <t xml:space="preserve">Saboba District </t>
  </si>
  <si>
    <t xml:space="preserve">Gushegu Municipal </t>
  </si>
  <si>
    <t xml:space="preserve">Savelugu Municipal </t>
  </si>
  <si>
    <t xml:space="preserve">Over utilization of the DACF on recurrent expenditure </t>
  </si>
  <si>
    <t xml:space="preserve">Non-allocation of 2% DACF to Sub-Structures </t>
  </si>
  <si>
    <t xml:space="preserve">Tolon District </t>
  </si>
  <si>
    <t xml:space="preserve">Withdrawal not accounted for </t>
  </si>
  <si>
    <t xml:space="preserve">Lack of Transparency in the Award of Scholarship </t>
  </si>
  <si>
    <t xml:space="preserve">Unjustified deductions of DACF </t>
  </si>
  <si>
    <t xml:space="preserve">Borrowed funds not fully recovered </t>
  </si>
  <si>
    <t xml:space="preserve">Failure to account for fuel consumed </t>
  </si>
  <si>
    <t xml:space="preserve">Payment for unauthorised Accounting Software package </t>
  </si>
  <si>
    <t xml:space="preserve">Nanumba South </t>
  </si>
  <si>
    <t xml:space="preserve">Over-payment to contractor </t>
  </si>
  <si>
    <t xml:space="preserve">Tamale Metropolitan </t>
  </si>
  <si>
    <t xml:space="preserve">Failure to withhold taxes </t>
  </si>
  <si>
    <t xml:space="preserve">Failure to deduct Taxes </t>
  </si>
  <si>
    <t xml:space="preserve">Payments for refurbishment not captured in the 2019 Procurement Plan </t>
  </si>
  <si>
    <t xml:space="preserve">Abandoned/   delayed projects </t>
  </si>
  <si>
    <t xml:space="preserve">Mion District </t>
  </si>
  <si>
    <t>Failure to process DACF transactions on GIFMIS</t>
  </si>
  <si>
    <t>Jasikan</t>
  </si>
  <si>
    <t>Krachi East</t>
  </si>
  <si>
    <t>Krachi Nchumuru</t>
  </si>
  <si>
    <t xml:space="preserve">Payments unaccounted for </t>
  </si>
  <si>
    <t>Unaccounted</t>
  </si>
  <si>
    <t xml:space="preserve">Unsupported Payments </t>
  </si>
  <si>
    <t>Nkwanta North</t>
  </si>
  <si>
    <t>AHAFO</t>
  </si>
  <si>
    <t xml:space="preserve">Failure to allocate funds to Sub-District Structures </t>
  </si>
  <si>
    <t xml:space="preserve">Misapplication of People With Disabilities </t>
  </si>
  <si>
    <t>North East Gonja</t>
  </si>
  <si>
    <t xml:space="preserve">East Gonja </t>
  </si>
  <si>
    <t xml:space="preserve">Overpayment to Zoomlion Ghana Limited </t>
  </si>
  <si>
    <t xml:space="preserve">Payment to contractor for projects not fully executed </t>
  </si>
  <si>
    <t xml:space="preserve">Sawla Tuna Kalba </t>
  </si>
  <si>
    <t xml:space="preserve">Payment of VAT on exempt supplies   </t>
  </si>
  <si>
    <t xml:space="preserve">Use of Accounting Software without Auditor-General’s approval </t>
  </si>
  <si>
    <t>Central Gonja</t>
  </si>
  <si>
    <t xml:space="preserve">Bole Municipal </t>
  </si>
  <si>
    <t>Deduction at source for fumigation and SIP services not rendered</t>
  </si>
  <si>
    <t>Pusiga</t>
  </si>
  <si>
    <t>Bongo</t>
  </si>
  <si>
    <t>Binduri</t>
  </si>
  <si>
    <t>Builsa North</t>
  </si>
  <si>
    <t>Kassena Nankana West</t>
  </si>
  <si>
    <t>Tempane District</t>
  </si>
  <si>
    <t>Bolgatanga East</t>
  </si>
  <si>
    <t>Non-functioning of Truck for SIP contract</t>
  </si>
  <si>
    <t xml:space="preserve">Bawku West </t>
  </si>
  <si>
    <t xml:space="preserve">Bawku Municipal </t>
  </si>
  <si>
    <t xml:space="preserve">Payment not made through the GIFMIS </t>
  </si>
  <si>
    <t xml:space="preserve">Talensi District </t>
  </si>
  <si>
    <t xml:space="preserve">Unbudgeted expenditure from DACF </t>
  </si>
  <si>
    <t>Failure to allocate DACF to sub-structures and district response initiative</t>
  </si>
  <si>
    <t xml:space="preserve">MP’s Common Fund project funded from DACF </t>
  </si>
  <si>
    <t>Builsa South</t>
  </si>
  <si>
    <t xml:space="preserve">Garu </t>
  </si>
  <si>
    <t xml:space="preserve">Delayed project </t>
  </si>
  <si>
    <t>Use of accounting software without Auditor –General’s approval</t>
  </si>
  <si>
    <t xml:space="preserve">Withholding taxes not remitted </t>
  </si>
  <si>
    <t xml:space="preserve">Misapplication of Fund </t>
  </si>
  <si>
    <t>Wa West District</t>
  </si>
  <si>
    <t>Sissala West District</t>
  </si>
  <si>
    <t>Payments of transfer grants from District Assemblies Common Fund</t>
  </si>
  <si>
    <t xml:space="preserve">Borrowed funds from PWD accounts not recovered </t>
  </si>
  <si>
    <t xml:space="preserve">Jirapa Municipal </t>
  </si>
  <si>
    <t xml:space="preserve">Payment for Land from PWD account </t>
  </si>
  <si>
    <t xml:space="preserve">Payments to Zoomlion Ghana Ltd without evidence of work-done and contractual agreement </t>
  </si>
  <si>
    <t xml:space="preserve">Payments outside the Ghana Integrated Financial Management Information System </t>
  </si>
  <si>
    <t>Lawra Municipal</t>
  </si>
  <si>
    <t xml:space="preserve">Wa Municipal </t>
  </si>
  <si>
    <t>Daffiama Bussie Issa District</t>
  </si>
  <si>
    <t>Lambussie District</t>
  </si>
  <si>
    <t xml:space="preserve">Payments without approved/ authorized warrants </t>
  </si>
  <si>
    <t xml:space="preserve">Lawra Municipal </t>
  </si>
  <si>
    <t xml:space="preserve">Nadowli/Kaleo </t>
  </si>
  <si>
    <t xml:space="preserve">Completed Projects not in use </t>
  </si>
  <si>
    <t xml:space="preserve">Wa East </t>
  </si>
  <si>
    <t>Sissala East</t>
  </si>
  <si>
    <t xml:space="preserve">Abandoned / delayed projects </t>
  </si>
  <si>
    <t>Aowin</t>
  </si>
  <si>
    <t>Bia East</t>
  </si>
  <si>
    <t>Bia West</t>
  </si>
  <si>
    <t>Juaboso</t>
  </si>
  <si>
    <t>Sefwi Akontombra</t>
  </si>
  <si>
    <t>Sefwi Bodi</t>
  </si>
  <si>
    <t>Sefwi Wiawso</t>
  </si>
  <si>
    <t>Suaman</t>
  </si>
  <si>
    <t xml:space="preserve">Un-presented payment vouchers </t>
  </si>
  <si>
    <t xml:space="preserve">Commitments and payments of expenditure without the use of GIFMIS System </t>
  </si>
  <si>
    <t xml:space="preserve">Misapplication of funds </t>
  </si>
  <si>
    <t xml:space="preserve">Ineligible payment of allowances </t>
  </si>
  <si>
    <t xml:space="preserve">Bibiani/Anhwiaso / Bekwai </t>
  </si>
  <si>
    <t xml:space="preserve">Contract payments without agreements </t>
  </si>
  <si>
    <t xml:space="preserve">Delayed/  Abandoned Projects </t>
  </si>
  <si>
    <t xml:space="preserve">Payment for goods not supplied </t>
  </si>
  <si>
    <t xml:space="preserve">Unaccounted stores </t>
  </si>
  <si>
    <t>Withholding taxes not deducted</t>
  </si>
  <si>
    <t>Ahanta West</t>
  </si>
  <si>
    <t>Effia-Kwesimintsim</t>
  </si>
  <si>
    <t>Ellembelle</t>
  </si>
  <si>
    <t>Mpohor</t>
  </si>
  <si>
    <t>Nzema East</t>
  </si>
  <si>
    <t>Wassa Amenfi Central</t>
  </si>
  <si>
    <t>Wassa Amenfi East</t>
  </si>
  <si>
    <t>Wassa Amenfi West</t>
  </si>
  <si>
    <t>Wassa East</t>
  </si>
  <si>
    <t xml:space="preserve">Commitment of expenditure without the use of the GIFMIS system - </t>
  </si>
  <si>
    <t xml:space="preserve">Misappropriation of funds </t>
  </si>
  <si>
    <t>Jomoro</t>
  </si>
  <si>
    <t xml:space="preserve">Wrongful payments of allowances </t>
  </si>
  <si>
    <t>Prestea Huni Valley</t>
  </si>
  <si>
    <t>Shama</t>
  </si>
  <si>
    <t>Contract payments without agreements-</t>
  </si>
  <si>
    <t>Sekondi Takoradi</t>
  </si>
  <si>
    <t>Amenfi Central</t>
  </si>
  <si>
    <t>Amenfi West</t>
  </si>
  <si>
    <t xml:space="preserve">Overpayment of Contract Sum – </t>
  </si>
  <si>
    <t xml:space="preserve">Defects on completed projects </t>
  </si>
  <si>
    <t>Uncompetitive procurements-</t>
  </si>
  <si>
    <t xml:space="preserve">Procurement outside the Procurement Plan </t>
  </si>
  <si>
    <t xml:space="preserve">Fictitious VAT invoices </t>
  </si>
  <si>
    <t xml:space="preserve">Payment for VAT without VAT invoices and receipts </t>
  </si>
  <si>
    <t>Suppliers with the same Tax Identification Number (TIN)</t>
  </si>
  <si>
    <t xml:space="preserve">Delayed/ Abandoned Projects </t>
  </si>
  <si>
    <t>Ketu South Municipal</t>
  </si>
  <si>
    <t>North Tongu</t>
  </si>
  <si>
    <t>North Dayi</t>
  </si>
  <si>
    <t>Afadzato South</t>
  </si>
  <si>
    <t>Akatsi South</t>
  </si>
  <si>
    <t>Kpando Municipal</t>
  </si>
  <si>
    <t xml:space="preserve">Unsupported Payments Amount </t>
  </si>
  <si>
    <t xml:space="preserve">  Unacquitted Amount </t>
  </si>
  <si>
    <t xml:space="preserve">Biakoye District </t>
  </si>
  <si>
    <t>Excess administrative expenditure above 10% threshold</t>
  </si>
  <si>
    <t>Ketu North</t>
  </si>
  <si>
    <t>Failure to allocate funds to Sub-District Structures</t>
  </si>
  <si>
    <t>Adaklu</t>
  </si>
  <si>
    <t>Ho Municipal</t>
  </si>
  <si>
    <t>Hohoe Municipal</t>
  </si>
  <si>
    <t>Delay of installation of employee time and attendance management</t>
  </si>
  <si>
    <t>Central Tongu</t>
  </si>
  <si>
    <t>Contract payment without payment certificate</t>
  </si>
  <si>
    <t xml:space="preserve">Unpaid contractors </t>
  </si>
  <si>
    <t>South Tongu</t>
  </si>
  <si>
    <t>Ada West District</t>
  </si>
  <si>
    <t xml:space="preserve">Unaccounted funds </t>
  </si>
  <si>
    <t>Ada East</t>
  </si>
  <si>
    <t xml:space="preserve">Ga East </t>
  </si>
  <si>
    <t xml:space="preserve">No title deeds for Assembly’s assets </t>
  </si>
  <si>
    <t xml:space="preserve">Ga Central </t>
  </si>
  <si>
    <t xml:space="preserve">No factory building to install water purifying machine - </t>
  </si>
  <si>
    <t>Payment for property without justification</t>
  </si>
  <si>
    <t>Shortfall in remittance of Assembly’s Share of the Common Fund</t>
  </si>
  <si>
    <t>Weija Gbawe</t>
  </si>
  <si>
    <t>Ashaiman</t>
  </si>
  <si>
    <t>La Dade Kotopon</t>
  </si>
  <si>
    <t>Failure to Undertake Developmental Activites</t>
  </si>
  <si>
    <t>Payment for Fumigation and SIP without a Contract Agreement</t>
  </si>
  <si>
    <t xml:space="preserve">Ningo Prampram District </t>
  </si>
  <si>
    <t xml:space="preserve">Shai Osudoku District </t>
  </si>
  <si>
    <t xml:space="preserve">Weija Gbawe Municipal </t>
  </si>
  <si>
    <t xml:space="preserve">Ga West Municipal </t>
  </si>
  <si>
    <t xml:space="preserve">Ablekuma West Municipal </t>
  </si>
  <si>
    <t xml:space="preserve">Ayawaso West Municipal </t>
  </si>
  <si>
    <t xml:space="preserve">Payment for management of non-existent landfill site </t>
  </si>
  <si>
    <t xml:space="preserve">Ayawaso North Municipal </t>
  </si>
  <si>
    <t xml:space="preserve">Payment for no work done </t>
  </si>
  <si>
    <t>Tema West Municipal</t>
  </si>
  <si>
    <t>La  Nkwantanang Madina Municipal</t>
  </si>
  <si>
    <t>Ga South Municipal</t>
  </si>
  <si>
    <t>Kpone-Katamanso Municipal</t>
  </si>
  <si>
    <t>Adentan Municipal</t>
  </si>
  <si>
    <t>Non- Utilization of MPs Share of Common Fund</t>
  </si>
  <si>
    <t xml:space="preserve">Date of award of contract preceding receipt of quotations </t>
  </si>
  <si>
    <t>Failure to obtain VAT Receipt for VAT paid</t>
  </si>
  <si>
    <t>Unremitted withholding taxes</t>
  </si>
  <si>
    <t>ASHANTI</t>
  </si>
  <si>
    <t>BONO</t>
  </si>
  <si>
    <t>Delayed/ abandoned projects</t>
  </si>
  <si>
    <t>Payment for unexecuted contract</t>
  </si>
  <si>
    <t>BONO EAST</t>
  </si>
  <si>
    <t>CENTRAL</t>
  </si>
  <si>
    <t>Poorly executed contracts/Defects on completed projects</t>
  </si>
  <si>
    <t xml:space="preserve">EASTERN </t>
  </si>
  <si>
    <t xml:space="preserve">GREATER ACCRA </t>
  </si>
  <si>
    <t>Outstanding obligation to Contractor</t>
  </si>
  <si>
    <t>NORTH EAST</t>
  </si>
  <si>
    <t xml:space="preserve">OTI </t>
  </si>
  <si>
    <t>SAVANNAH</t>
  </si>
  <si>
    <t xml:space="preserve">UPPER EAST </t>
  </si>
  <si>
    <t xml:space="preserve">UPPER WEST </t>
  </si>
  <si>
    <t xml:space="preserve"> VOLTA</t>
  </si>
  <si>
    <t>WESTERN</t>
  </si>
  <si>
    <t xml:space="preserve">WESTERN NORTH </t>
  </si>
  <si>
    <t>NORTHERN</t>
  </si>
  <si>
    <t>CASH IRREGULARITIES</t>
  </si>
  <si>
    <t>SUB-TOTAL</t>
  </si>
  <si>
    <t>PROCUREMENT &amp;  STORE IRREGULARITIES</t>
  </si>
  <si>
    <t>TAX IRREGULARITIES</t>
  </si>
  <si>
    <t>CONTRACT IRREGULARITIES</t>
  </si>
  <si>
    <t>GRAND TOTAL</t>
  </si>
  <si>
    <t>TOTAL</t>
  </si>
  <si>
    <t>No. of MMDAs</t>
  </si>
  <si>
    <t xml:space="preserve">Unpresented payments vouchers </t>
  </si>
  <si>
    <t>Loan to a Private Entity not recovered</t>
  </si>
  <si>
    <t xml:space="preserve">Unpresented payment vouchers </t>
  </si>
  <si>
    <t>Payments for Works not executed</t>
  </si>
  <si>
    <t xml:space="preserve">Misapplication of Persons with Disability (PWD) fund </t>
  </si>
  <si>
    <t>Disinfestion and fumigation work not  done</t>
  </si>
  <si>
    <t>Tarkwa Nsuaem</t>
  </si>
  <si>
    <t>Stores/fuel not accounted for</t>
  </si>
  <si>
    <t>Overpayment to Contractors / Service providers not recovered</t>
  </si>
  <si>
    <t>Abandoned/delayed project GAMA</t>
  </si>
  <si>
    <t xml:space="preserve">Payment for unauthorised accounting software package </t>
  </si>
  <si>
    <t xml:space="preserve">Procurement of Motor Tricycles above the MCD’s Threshold </t>
  </si>
  <si>
    <t xml:space="preserve">Procurement of above threshold </t>
  </si>
  <si>
    <t xml:space="preserve">Abandoned - rehabilitation of three bridges </t>
  </si>
  <si>
    <t>Payment for unexecuted contract/ non-existent landfill site</t>
  </si>
  <si>
    <t xml:space="preserve">Service for no work done (Zoomlion) </t>
  </si>
  <si>
    <t>PROCUREMENT/STORE IRREGULARITIES</t>
  </si>
  <si>
    <t>No.</t>
  </si>
  <si>
    <t>MMDAs</t>
  </si>
  <si>
    <t>ASHANTI REGION</t>
  </si>
  <si>
    <t>TABLE OF IRREGULARITIES ACCORDING TO REGION - 2019</t>
  </si>
  <si>
    <t>APPENDIX C</t>
  </si>
  <si>
    <t xml:space="preserve">Total </t>
  </si>
  <si>
    <t>AHAFO REGION</t>
  </si>
  <si>
    <t>BONO REGION</t>
  </si>
  <si>
    <t>PROCUREMENT/ STORE IRR</t>
  </si>
  <si>
    <t>TAX IRR</t>
  </si>
  <si>
    <t>BONO EAST REGION</t>
  </si>
  <si>
    <t>DISTRICT ASSEMBLIES' COMMON FUND - TABLES OF IRREGULARITIES - 2019</t>
  </si>
  <si>
    <t xml:space="preserve">NATIONAL SUMMARY OF IRREGULARITIES </t>
  </si>
  <si>
    <t>GH¢</t>
  </si>
  <si>
    <t>APPENDIX B</t>
  </si>
  <si>
    <t>CENTRAL REGION</t>
  </si>
  <si>
    <t>Misapplication of Funds</t>
  </si>
  <si>
    <t>OTHER IRR.</t>
  </si>
  <si>
    <t>PROCUREMENT/STORE IRR</t>
  </si>
  <si>
    <t>EASTERN REGION</t>
  </si>
  <si>
    <t>GREATER ACCRA REGION</t>
  </si>
  <si>
    <t>PROC. IRR</t>
  </si>
  <si>
    <t xml:space="preserve">Abandoned/ delayed projects </t>
  </si>
  <si>
    <t>NORTH EAST  REGION</t>
  </si>
  <si>
    <t>MISAPPLICATION OF FUND</t>
  </si>
  <si>
    <t>NORTHERN REGION</t>
  </si>
  <si>
    <t>MMDAS</t>
  </si>
  <si>
    <t>OTI  REGION</t>
  </si>
  <si>
    <t xml:space="preserve">West Gonja </t>
  </si>
  <si>
    <t xml:space="preserve">North Gonja </t>
  </si>
  <si>
    <t>SAVANNAH REGION</t>
  </si>
  <si>
    <t xml:space="preserve">PROC. IRR. </t>
  </si>
  <si>
    <t>TAX IRR.</t>
  </si>
  <si>
    <t>NO.</t>
  </si>
  <si>
    <t>UPPER EAST REGION</t>
  </si>
  <si>
    <t>PROC. IRR.</t>
  </si>
  <si>
    <t xml:space="preserve">Contract not fully and efficiently executed  </t>
  </si>
  <si>
    <t>UPPER WEST REGION</t>
  </si>
  <si>
    <t>VOLTA REGION</t>
  </si>
  <si>
    <t>Source deductions in respect of SIP and Disinfestation without contractual agreement</t>
  </si>
  <si>
    <t>WESTERN REGION</t>
  </si>
  <si>
    <t>PROCUREMENT IRR.</t>
  </si>
  <si>
    <t>WESTERN NORTH REGION</t>
  </si>
  <si>
    <t xml:space="preserve">BONO EAST </t>
  </si>
  <si>
    <t>OTI REGION</t>
  </si>
  <si>
    <t>Abandoned projects /Delayed projects</t>
  </si>
  <si>
    <t>DACF ALLOCATIONS, DEDUCTIONS AND NET RELEASES - 2019</t>
  </si>
  <si>
    <t>NO</t>
  </si>
  <si>
    <t>METRO/MUNI./DISTRICT ASSEMBLIES</t>
  </si>
  <si>
    <t xml:space="preserve">          ALLOCATION</t>
  </si>
  <si>
    <t>1ST QUARTER</t>
  </si>
  <si>
    <t>2ND QUARTER</t>
  </si>
  <si>
    <t>3RD QUARTER</t>
  </si>
  <si>
    <t>4TH QUARTER</t>
  </si>
  <si>
    <t>DEDUCTION</t>
  </si>
  <si>
    <t>TOTAL RELEASES</t>
  </si>
  <si>
    <t>% RELEASE</t>
  </si>
  <si>
    <t>ASUNAFO NORTH MUNICIPAL</t>
  </si>
  <si>
    <t>ASUNAFO SOUTH</t>
  </si>
  <si>
    <t>ASUTIFI NORTH</t>
  </si>
  <si>
    <t>ASUTIFI SOUTH</t>
  </si>
  <si>
    <t>TANO NORTH MUNICIPAL</t>
  </si>
  <si>
    <t>TANO SOUTH MUNICIPAL</t>
  </si>
  <si>
    <t xml:space="preserve">TOTAL </t>
  </si>
  <si>
    <t>ASHANTI  REGION</t>
  </si>
  <si>
    <t>ADANSI ASOKWA</t>
  </si>
  <si>
    <t>ADANSI NORTH</t>
  </si>
  <si>
    <t>ADANSI SOUTH</t>
  </si>
  <si>
    <t>AFIGYA KWABRE</t>
  </si>
  <si>
    <t>AFIGYA KWABRE NORTH</t>
  </si>
  <si>
    <t>AHAFO ANO NORTH MUNICIPAL</t>
  </si>
  <si>
    <t>AHAFO ANO SOUITH WEST</t>
  </si>
  <si>
    <t>AHAFO ANO SOUTH</t>
  </si>
  <si>
    <t>AKROFUOM</t>
  </si>
  <si>
    <t>AMANSIE CENTRAL</t>
  </si>
  <si>
    <t>AMANSIE SOUTH</t>
  </si>
  <si>
    <t>AMANSIE WEST</t>
  </si>
  <si>
    <t>ASANTE AKIM CENTRAL MUN.</t>
  </si>
  <si>
    <t>ASANTE AKIM NORTH MUN.</t>
  </si>
  <si>
    <t>ASANTE AKIM SOUTH MUNICIPAL</t>
  </si>
  <si>
    <t>ASOKORE MAMPONG MUN.</t>
  </si>
  <si>
    <t>ASOKWA MUNICIPAL</t>
  </si>
  <si>
    <t>ATWIMA KWANWOMA</t>
  </si>
  <si>
    <t>ATWIMA MPONUA</t>
  </si>
  <si>
    <t>ATWIMA NWABIAGYA MUNICIPAL</t>
  </si>
  <si>
    <t>ATWIMA NWABIAGYA NORTH</t>
  </si>
  <si>
    <t>BEKWAI MUNICIPAL</t>
  </si>
  <si>
    <t>BOSOME FREHO</t>
  </si>
  <si>
    <t xml:space="preserve">BOSOMTWI </t>
  </si>
  <si>
    <t>EJISU MUNICIPAL</t>
  </si>
  <si>
    <t>EJU/SEKYEDUMASE MUN.</t>
  </si>
  <si>
    <t>JUABEN MUNICIPAL</t>
  </si>
  <si>
    <t>KUMASI METRO.</t>
  </si>
  <si>
    <t>KWABRE EAST MUNICIPAL</t>
  </si>
  <si>
    <t>KWADASO MUNICIPAL</t>
  </si>
  <si>
    <t>MAMPONG MUNICIPAL</t>
  </si>
  <si>
    <t>OBUASI EAST</t>
  </si>
  <si>
    <t>OBUASI MUNICIPAL</t>
  </si>
  <si>
    <t>OFFINSO MUNICIPAL</t>
  </si>
  <si>
    <t>OFFINSO NORTH</t>
  </si>
  <si>
    <t>OFORIKROM MUNICIPAL</t>
  </si>
  <si>
    <t>OLD TAFO MUNICIPAL</t>
  </si>
  <si>
    <t>SEKYERE AF./PLAINS</t>
  </si>
  <si>
    <t>SEKYERE CENTRAL</t>
  </si>
  <si>
    <t>SEKYERE EAST</t>
  </si>
  <si>
    <t>SEKYERE KUMAWU</t>
  </si>
  <si>
    <t>SEKYERE SOUTH</t>
  </si>
  <si>
    <t>SUAME MUNICIPAL</t>
  </si>
  <si>
    <t>BANDA</t>
  </si>
  <si>
    <t>BEREKUM MUNICIPAL</t>
  </si>
  <si>
    <t>BEREKUM WEST</t>
  </si>
  <si>
    <t>DORMAA CENTRAL MUN.</t>
  </si>
  <si>
    <t>DORMAA EAST</t>
  </si>
  <si>
    <t>DORMAA WEST</t>
  </si>
  <si>
    <t>JAMAN NORTH</t>
  </si>
  <si>
    <t>JAMAN SOUTH MUNICIPAL</t>
  </si>
  <si>
    <t>SUNYANI MUNICIPAL</t>
  </si>
  <si>
    <t>SUNYANI WEST</t>
  </si>
  <si>
    <t>TAIN</t>
  </si>
  <si>
    <t>WENCHI MUNICIPAL</t>
  </si>
  <si>
    <t>ATEBUBU AMANTIN MUNICIPAL</t>
  </si>
  <si>
    <t>KINTAMPO MUNICIPAL</t>
  </si>
  <si>
    <t>KINTAMPO SOUTH</t>
  </si>
  <si>
    <t>NKORANZA NORTH</t>
  </si>
  <si>
    <t>NKORANZA SOUTH MUN.</t>
  </si>
  <si>
    <t>PRU</t>
  </si>
  <si>
    <t>PRU WEST</t>
  </si>
  <si>
    <t>SENE EAST</t>
  </si>
  <si>
    <t>SENE WEST</t>
  </si>
  <si>
    <t>TECHIMAN MUNICIPAL</t>
  </si>
  <si>
    <t>TECHIMAN NORTH</t>
  </si>
  <si>
    <t>ABURA/ ASEBU/KWAN.</t>
  </si>
  <si>
    <t>AGONA EAST</t>
  </si>
  <si>
    <t>AGONA WEST MUN.</t>
  </si>
  <si>
    <t>AJU/ENY/ESSIAM</t>
  </si>
  <si>
    <t>ASI/ODO/BRAKWA</t>
  </si>
  <si>
    <t>ASSIN FOSU MUNICIPAL</t>
  </si>
  <si>
    <t>ASSIN NORTH</t>
  </si>
  <si>
    <t>ASSIN SOUTH</t>
  </si>
  <si>
    <t>AWUTU SENYA</t>
  </si>
  <si>
    <t>AWUTU SENYA EAST MUNICIPAL</t>
  </si>
  <si>
    <t>CAPE COAST METRO.</t>
  </si>
  <si>
    <t>EFFUTU MUNICIPAL</t>
  </si>
  <si>
    <t>EKUMFI</t>
  </si>
  <si>
    <t>GOMOA</t>
  </si>
  <si>
    <t>GOMOA CENTRAL</t>
  </si>
  <si>
    <t>GOMOA EAST</t>
  </si>
  <si>
    <t>KOM/EDI/EGU/ABI MUN.</t>
  </si>
  <si>
    <t>MFANTSEMAN  WEST MUN.</t>
  </si>
  <si>
    <t>TWIFO ATI-MORKWA</t>
  </si>
  <si>
    <t>TWIFO HEMANG/LOWER/DEN.</t>
  </si>
  <si>
    <t>UPP. DENKY. EAST MUN.</t>
  </si>
  <si>
    <t>UPPER DENKYIRA WEST</t>
  </si>
  <si>
    <t>ABUAKWA NORTH</t>
  </si>
  <si>
    <t>ACHIASE</t>
  </si>
  <si>
    <t xml:space="preserve">AKUAPEM SOUTH </t>
  </si>
  <si>
    <t>AKUAPIM NORTH MUNICIPAL</t>
  </si>
  <si>
    <t>AKYEMANSA</t>
  </si>
  <si>
    <t>ASENE/MANSO/AKROSO</t>
  </si>
  <si>
    <t>ASUOGYAMAN</t>
  </si>
  <si>
    <t>ATIWA</t>
  </si>
  <si>
    <t>ATIWA EAST</t>
  </si>
  <si>
    <t>AYENSUANO</t>
  </si>
  <si>
    <t>BIRIM CENTRAL MUNICIPAL</t>
  </si>
  <si>
    <t>BIRIM NORTH</t>
  </si>
  <si>
    <t>BIRIM SOUTH</t>
  </si>
  <si>
    <t>DENKYEMBOUR</t>
  </si>
  <si>
    <t>EAST AKIM MUNICIPAL</t>
  </si>
  <si>
    <t>FANTEAKWA</t>
  </si>
  <si>
    <t>FANTEAKWA SOUTH</t>
  </si>
  <si>
    <t>KWAEBIBIRIM MUNICIPAL</t>
  </si>
  <si>
    <t>KWAHU AFRAM PLAINS NORTH</t>
  </si>
  <si>
    <t>KWAHU AFRAM PLAINS SOUTH</t>
  </si>
  <si>
    <t>KWAHU EAST</t>
  </si>
  <si>
    <t>KWAHU SOUTH</t>
  </si>
  <si>
    <t>KWAHU WEST MUNICIPAL</t>
  </si>
  <si>
    <t>MANYA KROBO MUNICIPAL</t>
  </si>
  <si>
    <t>NEW JUABEN MUNICIPAL</t>
  </si>
  <si>
    <t>NEW JUABEN NORTH</t>
  </si>
  <si>
    <t>NSAWAM/ADOAGYIRI</t>
  </si>
  <si>
    <t>OKERE</t>
  </si>
  <si>
    <t>SUHUM MUNICIPAL</t>
  </si>
  <si>
    <t>UPPER MANYA KROBO</t>
  </si>
  <si>
    <t>UPPER WEST AKIM</t>
  </si>
  <si>
    <t>WEST AKIM MUNICIPAL</t>
  </si>
  <si>
    <t>YILO KROBO MUNICIPAL</t>
  </si>
  <si>
    <t>ABLEKUMA CENTRAL</t>
  </si>
  <si>
    <t>ABLEKUMA NORTH MUNICIPAL</t>
  </si>
  <si>
    <t>ABLEKUMA WEST MUNICIPAL</t>
  </si>
  <si>
    <t>ACCRA METRO.</t>
  </si>
  <si>
    <t>ADA EAST</t>
  </si>
  <si>
    <t xml:space="preserve">ADA WEST </t>
  </si>
  <si>
    <t>ADENTA MUNICIPAL</t>
  </si>
  <si>
    <t>ASHAIMAN MUNICIPAL</t>
  </si>
  <si>
    <t>AYAWASO CENTRAL</t>
  </si>
  <si>
    <t>AYAWASO EAST MUNICIPAL</t>
  </si>
  <si>
    <t>AYAWASO NORTH MUNICIPAL</t>
  </si>
  <si>
    <t>AYAWASO WEST MUNICIPAL</t>
  </si>
  <si>
    <t>GA CENTRAL MUNICIPAL</t>
  </si>
  <si>
    <t>GA EAST MUNICIPAL</t>
  </si>
  <si>
    <t>GA NORTH MUNICIPAL</t>
  </si>
  <si>
    <t xml:space="preserve">GA SOUTH </t>
  </si>
  <si>
    <t>GA SOUTH MUN. NGLESHIE AMANFRO</t>
  </si>
  <si>
    <t>GA WEST MUNICIPAL</t>
  </si>
  <si>
    <t>KORLE KLOTTEY</t>
  </si>
  <si>
    <t>KPONE AKATAMANSO MUNICIPAL</t>
  </si>
  <si>
    <t>KROWOR MUNICIPAL</t>
  </si>
  <si>
    <t>LA DADE-KOTOPON MUNICIPAL</t>
  </si>
  <si>
    <t>LA NKANTANANG MADINA MUNICIPAL</t>
  </si>
  <si>
    <t>LEDZEKUKU  MUNICIPAL</t>
  </si>
  <si>
    <t>NINGO/PRAMPRAM</t>
  </si>
  <si>
    <t>OKAIKWEI NORTH MUNICPAL</t>
  </si>
  <si>
    <t>SHAI/OSUDOKU</t>
  </si>
  <si>
    <t>TEMA METRO.</t>
  </si>
  <si>
    <t>TEMA WEST MUNICIPAL</t>
  </si>
  <si>
    <t>NORTH EAST REGION</t>
  </si>
  <si>
    <t>BUNKPURUGU</t>
  </si>
  <si>
    <t>CHERIPONI</t>
  </si>
  <si>
    <t>EAST MAMPRUSI MUNICIPAL</t>
  </si>
  <si>
    <t>MAMPRUGU-MOAGDURI</t>
  </si>
  <si>
    <t>WEST MAMPRUSI MUNICIPAL</t>
  </si>
  <si>
    <t>YUNYOO NASUAN</t>
  </si>
  <si>
    <t>GUSHIEGU MUNICIPAL</t>
  </si>
  <si>
    <t>KARAGA</t>
  </si>
  <si>
    <t>KPANDAI</t>
  </si>
  <si>
    <t>KUMBUNGU</t>
  </si>
  <si>
    <t>MION</t>
  </si>
  <si>
    <t>NANTON</t>
  </si>
  <si>
    <t>NANUMBA NORTH MUNICIPAL</t>
  </si>
  <si>
    <t>NANUMBA SOUTH</t>
  </si>
  <si>
    <t xml:space="preserve">SABOBA </t>
  </si>
  <si>
    <t>SAGNERIGU MUNICIPAL</t>
  </si>
  <si>
    <t>SAVELUGU</t>
  </si>
  <si>
    <t>TAMALE METRO.</t>
  </si>
  <si>
    <t>TATALE SANGULI</t>
  </si>
  <si>
    <t xml:space="preserve">TOLON </t>
  </si>
  <si>
    <t>YENDI MUNICIPAL</t>
  </si>
  <si>
    <t xml:space="preserve">ZABZUGU </t>
  </si>
  <si>
    <t>BIAKOYE</t>
  </si>
  <si>
    <t>JASIKAN</t>
  </si>
  <si>
    <t>KADJEBI</t>
  </si>
  <si>
    <t>KRACHI EAST MUNICIPAL</t>
  </si>
  <si>
    <t>KRACHI NTSUMURU</t>
  </si>
  <si>
    <t>KRACHI WEST</t>
  </si>
  <si>
    <t>NKWANTA NORTH</t>
  </si>
  <si>
    <t>NKWANTA SOUTH MUNICIPAL</t>
  </si>
  <si>
    <t>BOLE</t>
  </si>
  <si>
    <t>CENTRAL GONJA</t>
  </si>
  <si>
    <t>EAST GONJA MUNICIPAL</t>
  </si>
  <si>
    <t>NORTH EAST GONJA</t>
  </si>
  <si>
    <t>NORTH GONJA</t>
  </si>
  <si>
    <t>SAWLA-TUNA-KALBA</t>
  </si>
  <si>
    <t>WEST GONJA</t>
  </si>
  <si>
    <t>BAWKU MUNICIPAL</t>
  </si>
  <si>
    <t>BAWKU WEST</t>
  </si>
  <si>
    <t>BINDURI</t>
  </si>
  <si>
    <t>BOLGA EAST</t>
  </si>
  <si>
    <t>BOLGA. MUNICIPAL</t>
  </si>
  <si>
    <t>BONGO</t>
  </si>
  <si>
    <t>BUILSA NORTH</t>
  </si>
  <si>
    <t>BUILSA SOUTH</t>
  </si>
  <si>
    <t>GARU</t>
  </si>
  <si>
    <t>KASSENA NANKANA MUN.</t>
  </si>
  <si>
    <t>KASSENA NANKANA WEST</t>
  </si>
  <si>
    <t>NABDAM</t>
  </si>
  <si>
    <t>PUSIGA</t>
  </si>
  <si>
    <t xml:space="preserve">TALENSI </t>
  </si>
  <si>
    <t>TEMPANE</t>
  </si>
  <si>
    <t>DAFFIAMA-BUSSIE-ISSA</t>
  </si>
  <si>
    <t>JIRAPA MUNICIPAL</t>
  </si>
  <si>
    <t>LAMBUSSIE KANI</t>
  </si>
  <si>
    <t>LAWRA MUNICIPAL</t>
  </si>
  <si>
    <t>NADOWLI KALEO</t>
  </si>
  <si>
    <t>NANDOM</t>
  </si>
  <si>
    <t>SISSALA EAST MUNICIPAL</t>
  </si>
  <si>
    <t>SISSALA WEST</t>
  </si>
  <si>
    <t>WA EAST</t>
  </si>
  <si>
    <t>WA MUNICIPAL</t>
  </si>
  <si>
    <t>WA WEST</t>
  </si>
  <si>
    <t>ADAKLU-</t>
  </si>
  <si>
    <t>AFADZETO</t>
  </si>
  <si>
    <t>AGORTIME-ZIOPE</t>
  </si>
  <si>
    <t>AKATSI NORTH</t>
  </si>
  <si>
    <t>AKATSI SOUTH</t>
  </si>
  <si>
    <t>ANLOGA</t>
  </si>
  <si>
    <t>CENTRAL TONGU</t>
  </si>
  <si>
    <t>HO MUNICIPAL</t>
  </si>
  <si>
    <t>HO WEST</t>
  </si>
  <si>
    <t>HOHOE MUNICIPAL</t>
  </si>
  <si>
    <t>KETA MUNICIPAL</t>
  </si>
  <si>
    <t>KETU NORTH MUNICIPAL</t>
  </si>
  <si>
    <t>KETU SOUTH MUNICIPAL</t>
  </si>
  <si>
    <t>KPANDO MUNICIPAL</t>
  </si>
  <si>
    <t>NORTH DAYI</t>
  </si>
  <si>
    <t>NORTH TONGU</t>
  </si>
  <si>
    <t>SOUTH DAYI</t>
  </si>
  <si>
    <t>SOUTH TONGU</t>
  </si>
  <si>
    <t>AHANTA WEST MUNICIPAL</t>
  </si>
  <si>
    <t>AMENFI CENTRAL</t>
  </si>
  <si>
    <t>AMENFI EAST MUNICIPAL</t>
  </si>
  <si>
    <t>AMENFI WEST MUNICIPAL</t>
  </si>
  <si>
    <t>EFFIA KWESIMINTSIM MUNICIPAL</t>
  </si>
  <si>
    <t>ELLEMBELLE</t>
  </si>
  <si>
    <t>JOMORO MUNICIPAL</t>
  </si>
  <si>
    <t xml:space="preserve">MPOHOR </t>
  </si>
  <si>
    <t>NZEMA EAST MUNICIPAL</t>
  </si>
  <si>
    <t>PRESTEA-HUNI VALLEY MUNICIPAL</t>
  </si>
  <si>
    <t>SEKONDI TAKORADI METRO.</t>
  </si>
  <si>
    <t xml:space="preserve">SHAMA </t>
  </si>
  <si>
    <t>TARKWA NSUEM MUNICIPAL</t>
  </si>
  <si>
    <t>WASSA EAST</t>
  </si>
  <si>
    <t xml:space="preserve">AOWIN MUNICIPAL </t>
  </si>
  <si>
    <t>BIA EAST</t>
  </si>
  <si>
    <t>BIA WEST</t>
  </si>
  <si>
    <t>BIB/ANW/BEK MUNICIPAL</t>
  </si>
  <si>
    <t>BODI</t>
  </si>
  <si>
    <t>JUABOSO</t>
  </si>
  <si>
    <t>SEFWI AKONTOMBRA</t>
  </si>
  <si>
    <t>SEFWI WIAWSO MUNICIPAL</t>
  </si>
  <si>
    <t>SUAMAN</t>
  </si>
  <si>
    <t>REGIONAL SUMMARY - 2019</t>
  </si>
  <si>
    <t>REGION</t>
  </si>
  <si>
    <t xml:space="preserve">AHAFO </t>
  </si>
  <si>
    <t xml:space="preserve">ASHANTI  </t>
  </si>
  <si>
    <t xml:space="preserve">BONO </t>
  </si>
  <si>
    <t xml:space="preserve">CENTRAL </t>
  </si>
  <si>
    <t xml:space="preserve">NORTH EAST </t>
  </si>
  <si>
    <t xml:space="preserve">NORTHERN </t>
  </si>
  <si>
    <t xml:space="preserve">SAVANNAH </t>
  </si>
  <si>
    <t xml:space="preserve">VOLTA </t>
  </si>
  <si>
    <t xml:space="preserve">WESTERN </t>
  </si>
  <si>
    <t>WESTERN NORTH</t>
  </si>
  <si>
    <t>IRREGULARITY/REGION</t>
  </si>
  <si>
    <t xml:space="preserve">        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</si>
</sst>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rgb="FF000000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sz val="10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sz val="10"/>
      <color rgb="FF000000"/>
      <name val="Book Antiqua"/>
      <family val="1"/>
    </font>
    <font>
      <sz val="10"/>
      <color rgb="FFFF0000"/>
      <name val="Book Antiqua"/>
      <family val="1"/>
    </font>
    <font>
      <sz val="11"/>
      <color rgb="FF000000"/>
      <name val="Book Antiqua"/>
      <family val="1"/>
    </font>
    <font>
      <b/>
      <sz val="11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sz val="12"/>
      <color rgb="FF000000"/>
      <name val="Book Antiqua"/>
      <family val="1"/>
    </font>
    <font>
      <sz val="11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Book Antiqua"/>
      <family val="1"/>
    </font>
    <font>
      <sz val="12"/>
      <color rgb="FF000000"/>
      <name val="Book Antiqua"/>
      <family val="1"/>
    </font>
    <font>
      <b/>
      <sz val="14"/>
      <color theme="1"/>
      <name val="Book Antiqua"/>
      <family val="1"/>
    </font>
    <font>
      <sz val="14"/>
      <color theme="1"/>
      <name val="Book Antiqua"/>
      <family val="1"/>
    </font>
    <font>
      <sz val="12"/>
      <name val="Book Antiqua"/>
      <family val="1"/>
    </font>
    <font>
      <b/>
      <sz val="14"/>
      <name val="Book Antiqua"/>
      <family val="1"/>
    </font>
    <font>
      <sz val="10"/>
      <color theme="1"/>
      <name val="Calibri"/>
      <family val="2"/>
      <scheme val="minor"/>
    </font>
    <font>
      <sz val="16"/>
      <color theme="1"/>
      <name val="Book Antiqua"/>
      <family val="1"/>
    </font>
    <font>
      <b/>
      <sz val="16"/>
      <color theme="1"/>
      <name val="Book Antiqua"/>
      <family val="1"/>
    </font>
    <font>
      <sz val="14"/>
      <name val="Book Antiqua"/>
      <family val="1"/>
    </font>
    <font>
      <sz val="10"/>
      <name val="Arial"/>
      <family val="2"/>
    </font>
    <font>
      <b/>
      <sz val="10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2" fillId="0" borderId="0"/>
    <xf numFmtId="0" fontId="1" fillId="0" borderId="0"/>
    <xf numFmtId="43" fontId="1" fillId="0" borderId="0" applyFont="0" applyFill="0" applyBorder="0" applyAlignment="0" applyProtection="0"/>
  </cellStyleXfs>
  <cellXfs count="507">
    <xf numFmtId="0" fontId="0" fillId="0" borderId="0" xfId="0"/>
    <xf numFmtId="43" fontId="5" fillId="0" borderId="3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" fontId="6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8" fillId="0" borderId="0" xfId="0" applyFont="1"/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3" xfId="1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43" fontId="5" fillId="0" borderId="3" xfId="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43" fontId="5" fillId="0" borderId="3" xfId="0" applyNumberFormat="1" applyFont="1" applyBorder="1" applyAlignment="1">
      <alignment vertical="center"/>
    </xf>
    <xf numFmtId="43" fontId="5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43" fontId="6" fillId="0" borderId="4" xfId="1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43" fontId="11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5" fillId="2" borderId="0" xfId="0" applyFont="1" applyFill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3" fontId="5" fillId="2" borderId="3" xfId="0" applyNumberFormat="1" applyFont="1" applyFill="1" applyBorder="1" applyAlignment="1">
      <alignment vertical="center"/>
    </xf>
    <xf numFmtId="43" fontId="5" fillId="2" borderId="3" xfId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43" fontId="5" fillId="2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3" fontId="5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vertical="center" wrapText="1"/>
    </xf>
    <xf numFmtId="43" fontId="10" fillId="0" borderId="1" xfId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43" fontId="6" fillId="0" borderId="1" xfId="1" applyFont="1" applyFill="1" applyBorder="1" applyAlignment="1">
      <alignment horizontal="left" vertical="center" wrapText="1"/>
    </xf>
    <xf numFmtId="43" fontId="6" fillId="0" borderId="1" xfId="1" applyFont="1" applyFill="1" applyBorder="1" applyAlignment="1">
      <alignment vertical="center"/>
    </xf>
    <xf numFmtId="43" fontId="6" fillId="0" borderId="0" xfId="1" applyFont="1" applyFill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6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3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43" fontId="6" fillId="3" borderId="1" xfId="1" applyFont="1" applyFill="1" applyBorder="1" applyAlignment="1">
      <alignment vertical="center" wrapText="1"/>
    </xf>
    <xf numFmtId="43" fontId="5" fillId="3" borderId="1" xfId="1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vertical="center"/>
    </xf>
    <xf numFmtId="43" fontId="5" fillId="3" borderId="0" xfId="1" applyFont="1" applyFill="1" applyAlignment="1">
      <alignment vertical="center"/>
    </xf>
    <xf numFmtId="43" fontId="5" fillId="3" borderId="0" xfId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3" fontId="8" fillId="0" borderId="1" xfId="1" applyFont="1" applyFill="1" applyBorder="1" applyAlignment="1">
      <alignment horizontal="center" vertical="center"/>
    </xf>
    <xf numFmtId="43" fontId="8" fillId="0" borderId="1" xfId="1" applyFont="1" applyFill="1" applyBorder="1" applyAlignment="1">
      <alignment vertical="center"/>
    </xf>
    <xf numFmtId="43" fontId="9" fillId="0" borderId="1" xfId="1" applyFont="1" applyFill="1" applyBorder="1" applyAlignment="1">
      <alignment vertical="center"/>
    </xf>
    <xf numFmtId="43" fontId="9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3" fillId="0" borderId="0" xfId="0" applyFont="1"/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/>
    <xf numFmtId="43" fontId="17" fillId="0" borderId="1" xfId="1" applyFont="1" applyFill="1" applyBorder="1" applyAlignment="1">
      <alignment vertical="center"/>
    </xf>
    <xf numFmtId="4" fontId="9" fillId="0" borderId="1" xfId="0" applyNumberFormat="1" applyFont="1" applyFill="1" applyBorder="1" applyAlignment="1">
      <alignment vertical="center"/>
    </xf>
    <xf numFmtId="43" fontId="8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18" fillId="0" borderId="0" xfId="0" applyFont="1" applyFill="1"/>
    <xf numFmtId="43" fontId="18" fillId="0" borderId="0" xfId="1" applyFont="1" applyFill="1"/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/>
    <xf numFmtId="0" fontId="21" fillId="0" borderId="0" xfId="0" applyFont="1" applyFill="1" applyAlignment="1">
      <alignment vertical="center"/>
    </xf>
    <xf numFmtId="0" fontId="6" fillId="0" borderId="0" xfId="0" applyFont="1" applyFill="1"/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23" fillId="0" borderId="1" xfId="0" applyFont="1" applyFill="1" applyBorder="1" applyAlignment="1">
      <alignment horizontal="justify" vertical="center" wrapText="1"/>
    </xf>
    <xf numFmtId="43" fontId="23" fillId="0" borderId="1" xfId="1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43" fontId="14" fillId="0" borderId="1" xfId="1" applyFont="1" applyFill="1" applyBorder="1" applyAlignment="1">
      <alignment vertical="center"/>
    </xf>
    <xf numFmtId="4" fontId="15" fillId="0" borderId="1" xfId="0" applyNumberFormat="1" applyFont="1" applyFill="1" applyBorder="1" applyAlignment="1">
      <alignment vertical="center"/>
    </xf>
    <xf numFmtId="43" fontId="23" fillId="0" borderId="1" xfId="1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43" fontId="18" fillId="0" borderId="0" xfId="1" applyFont="1" applyFill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43" fontId="18" fillId="0" borderId="1" xfId="1" applyFont="1" applyFill="1" applyBorder="1" applyAlignment="1">
      <alignment horizontal="justify" vertical="center" wrapText="1"/>
    </xf>
    <xf numFmtId="43" fontId="18" fillId="0" borderId="1" xfId="1" applyFont="1" applyFill="1" applyBorder="1" applyAlignment="1">
      <alignment vertical="center"/>
    </xf>
    <xf numFmtId="0" fontId="18" fillId="0" borderId="1" xfId="0" applyFont="1" applyFill="1" applyBorder="1" applyAlignment="1">
      <alignment horizontal="justify" vertical="center" wrapText="1"/>
    </xf>
    <xf numFmtId="43" fontId="19" fillId="0" borderId="1" xfId="1" applyFont="1" applyFill="1" applyBorder="1" applyAlignment="1">
      <alignment horizontal="justify" vertical="center" wrapText="1"/>
    </xf>
    <xf numFmtId="43" fontId="18" fillId="0" borderId="1" xfId="1" applyFont="1" applyFill="1" applyBorder="1"/>
    <xf numFmtId="43" fontId="18" fillId="0" borderId="1" xfId="1" applyFont="1" applyFill="1" applyBorder="1" applyAlignment="1">
      <alignment horizontal="right" vertical="center"/>
    </xf>
    <xf numFmtId="43" fontId="19" fillId="0" borderId="1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justify" vertical="center" wrapText="1"/>
    </xf>
    <xf numFmtId="0" fontId="18" fillId="0" borderId="7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justify" vertical="center" wrapText="1"/>
    </xf>
    <xf numFmtId="43" fontId="18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3" fontId="7" fillId="0" borderId="1" xfId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43" fontId="18" fillId="0" borderId="1" xfId="1" applyFont="1" applyFill="1" applyBorder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/>
    </xf>
    <xf numFmtId="43" fontId="17" fillId="0" borderId="1" xfId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22" fillId="0" borderId="0" xfId="0" applyFont="1" applyFill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5" fillId="0" borderId="1" xfId="0" applyFont="1" applyFill="1" applyBorder="1"/>
    <xf numFmtId="0" fontId="7" fillId="0" borderId="1" xfId="0" applyFont="1" applyFill="1" applyBorder="1"/>
    <xf numFmtId="43" fontId="5" fillId="0" borderId="1" xfId="1" applyFont="1" applyFill="1" applyBorder="1"/>
    <xf numFmtId="43" fontId="5" fillId="0" borderId="1" xfId="1" applyFont="1" applyFill="1" applyBorder="1" applyAlignment="1">
      <alignment vertical="center" wrapText="1"/>
    </xf>
    <xf numFmtId="4" fontId="5" fillId="0" borderId="1" xfId="0" applyNumberFormat="1" applyFont="1" applyFill="1" applyBorder="1"/>
    <xf numFmtId="4" fontId="7" fillId="0" borderId="1" xfId="0" applyNumberFormat="1" applyFont="1" applyFill="1" applyBorder="1"/>
    <xf numFmtId="43" fontId="7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justify" vertical="center" wrapText="1"/>
    </xf>
    <xf numFmtId="43" fontId="6" fillId="0" borderId="1" xfId="1" applyFont="1" applyFill="1" applyBorder="1"/>
    <xf numFmtId="0" fontId="22" fillId="0" borderId="0" xfId="0" applyFont="1" applyFill="1" applyAlignment="1">
      <alignment horizontal="center" vertical="center" wrapText="1"/>
    </xf>
    <xf numFmtId="43" fontId="17" fillId="0" borderId="1" xfId="1" applyFont="1" applyFill="1" applyBorder="1" applyAlignment="1">
      <alignment horizontal="right" vertical="center" wrapText="1"/>
    </xf>
    <xf numFmtId="43" fontId="22" fillId="0" borderId="1" xfId="1" applyFont="1" applyFill="1" applyBorder="1" applyAlignment="1">
      <alignment vertical="center" wrapText="1"/>
    </xf>
    <xf numFmtId="43" fontId="22" fillId="0" borderId="1" xfId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43" fontId="12" fillId="0" borderId="1" xfId="1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43" fontId="8" fillId="0" borderId="1" xfId="1" applyFont="1" applyBorder="1" applyAlignment="1">
      <alignment vertical="center" wrapText="1"/>
    </xf>
    <xf numFmtId="43" fontId="12" fillId="0" borderId="1" xfId="1" applyFont="1" applyBorder="1" applyAlignment="1">
      <alignment vertical="center" wrapText="1"/>
    </xf>
    <xf numFmtId="43" fontId="8" fillId="0" borderId="1" xfId="1" applyFont="1" applyBorder="1" applyAlignment="1">
      <alignment horizontal="right" vertical="center" wrapText="1"/>
    </xf>
    <xf numFmtId="43" fontId="8" fillId="0" borderId="1" xfId="1" applyFont="1" applyBorder="1" applyAlignment="1">
      <alignment horizontal="justify" vertical="center" wrapText="1"/>
    </xf>
    <xf numFmtId="43" fontId="9" fillId="0" borderId="1" xfId="1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/>
    <xf numFmtId="4" fontId="8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 wrapText="1"/>
    </xf>
    <xf numFmtId="43" fontId="8" fillId="0" borderId="1" xfId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43" fontId="5" fillId="0" borderId="1" xfId="1" applyFont="1" applyFill="1" applyBorder="1" applyAlignment="1">
      <alignment horizontal="right" vertical="center"/>
    </xf>
    <xf numFmtId="43" fontId="7" fillId="0" borderId="1" xfId="1" applyFont="1" applyFill="1" applyBorder="1" applyAlignment="1">
      <alignment vertical="center"/>
    </xf>
    <xf numFmtId="43" fontId="7" fillId="0" borderId="1" xfId="1" applyFont="1" applyFill="1" applyBorder="1" applyAlignment="1">
      <alignment horizontal="right" vertical="center" wrapText="1"/>
    </xf>
    <xf numFmtId="4" fontId="4" fillId="0" borderId="1" xfId="0" applyNumberFormat="1" applyFont="1" applyFill="1" applyBorder="1"/>
    <xf numFmtId="0" fontId="17" fillId="0" borderId="0" xfId="0" applyFont="1" applyFill="1"/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43" fontId="8" fillId="0" borderId="1" xfId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43" fontId="12" fillId="0" borderId="1" xfId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justify" vertical="center" wrapText="1"/>
    </xf>
    <xf numFmtId="0" fontId="9" fillId="0" borderId="0" xfId="0" applyFont="1" applyFill="1"/>
    <xf numFmtId="0" fontId="17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3" fontId="8" fillId="0" borderId="1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43" fontId="12" fillId="0" borderId="1" xfId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43" fontId="8" fillId="0" borderId="1" xfId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43" fontId="12" fillId="0" borderId="1" xfId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4" fontId="17" fillId="0" borderId="1" xfId="0" applyNumberFormat="1" applyFont="1" applyBorder="1" applyAlignment="1">
      <alignment horizontal="right" vertical="center"/>
    </xf>
    <xf numFmtId="43" fontId="17" fillId="0" borderId="1" xfId="1" applyFont="1" applyBorder="1" applyAlignment="1">
      <alignment horizontal="justify" vertical="center" wrapText="1"/>
    </xf>
    <xf numFmtId="0" fontId="17" fillId="0" borderId="0" xfId="0" applyFont="1" applyAlignment="1">
      <alignment vertical="center"/>
    </xf>
    <xf numFmtId="43" fontId="17" fillId="0" borderId="1" xfId="1" applyFont="1" applyBorder="1" applyAlignment="1">
      <alignment vertical="center"/>
    </xf>
    <xf numFmtId="4" fontId="22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horizontal="center" vertical="center"/>
    </xf>
    <xf numFmtId="43" fontId="22" fillId="0" borderId="1" xfId="1" applyFont="1" applyBorder="1" applyAlignment="1">
      <alignment vertical="center"/>
    </xf>
    <xf numFmtId="4" fontId="22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43" fontId="19" fillId="0" borderId="1" xfId="1" applyFont="1" applyFill="1" applyBorder="1" applyAlignment="1">
      <alignment vertical="center" wrapText="1"/>
    </xf>
    <xf numFmtId="43" fontId="15" fillId="0" borderId="1" xfId="1" applyFont="1" applyFill="1" applyBorder="1" applyAlignment="1">
      <alignment vertical="center"/>
    </xf>
    <xf numFmtId="43" fontId="18" fillId="0" borderId="1" xfId="1" applyFont="1" applyFill="1" applyBorder="1" applyAlignment="1">
      <alignment horizontal="right" vertical="center" wrapText="1"/>
    </xf>
    <xf numFmtId="43" fontId="17" fillId="0" borderId="2" xfId="1" applyFont="1" applyFill="1" applyBorder="1" applyAlignment="1">
      <alignment vertical="center" wrapText="1"/>
    </xf>
    <xf numFmtId="43" fontId="17" fillId="0" borderId="2" xfId="1" applyFont="1" applyFill="1" applyBorder="1" applyAlignment="1">
      <alignment horizontal="right" vertical="center" wrapText="1"/>
    </xf>
    <xf numFmtId="43" fontId="17" fillId="0" borderId="1" xfId="1" applyFont="1" applyFill="1" applyBorder="1"/>
    <xf numFmtId="43" fontId="5" fillId="0" borderId="1" xfId="1" applyFont="1" applyFill="1" applyBorder="1" applyAlignment="1">
      <alignment horizontal="right" vertical="center" wrapText="1"/>
    </xf>
    <xf numFmtId="43" fontId="6" fillId="0" borderId="1" xfId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8" fillId="0" borderId="15" xfId="3" applyFont="1" applyBorder="1" applyAlignment="1">
      <alignment horizontal="left" vertical="center" wrapText="1"/>
    </xf>
    <xf numFmtId="43" fontId="6" fillId="0" borderId="15" xfId="1" applyFont="1" applyBorder="1" applyAlignment="1">
      <alignment horizontal="left" vertical="center"/>
    </xf>
    <xf numFmtId="43" fontId="28" fillId="0" borderId="15" xfId="4" applyFont="1" applyFill="1" applyBorder="1" applyAlignment="1">
      <alignment vertical="center"/>
    </xf>
    <xf numFmtId="43" fontId="5" fillId="0" borderId="15" xfId="1" applyFont="1" applyBorder="1" applyAlignment="1">
      <alignment horizontal="left" vertical="center"/>
    </xf>
    <xf numFmtId="165" fontId="6" fillId="0" borderId="15" xfId="0" applyNumberFormat="1" applyFont="1" applyBorder="1" applyAlignment="1">
      <alignment horizontal="left" vertical="center"/>
    </xf>
    <xf numFmtId="43" fontId="6" fillId="0" borderId="15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18" fillId="0" borderId="16" xfId="3" applyFont="1" applyBorder="1" applyAlignment="1">
      <alignment horizontal="left" vertical="center"/>
    </xf>
    <xf numFmtId="43" fontId="6" fillId="0" borderId="16" xfId="1" applyFont="1" applyBorder="1" applyAlignment="1">
      <alignment horizontal="left" vertical="center"/>
    </xf>
    <xf numFmtId="43" fontId="28" fillId="0" borderId="16" xfId="4" applyFont="1" applyFill="1" applyBorder="1" applyAlignment="1">
      <alignment vertical="center"/>
    </xf>
    <xf numFmtId="43" fontId="5" fillId="0" borderId="16" xfId="1" applyFont="1" applyBorder="1" applyAlignment="1">
      <alignment horizontal="left" vertical="center"/>
    </xf>
    <xf numFmtId="165" fontId="6" fillId="0" borderId="16" xfId="0" applyNumberFormat="1" applyFont="1" applyBorder="1" applyAlignment="1">
      <alignment horizontal="left" vertical="center"/>
    </xf>
    <xf numFmtId="43" fontId="6" fillId="0" borderId="16" xfId="0" applyNumberFormat="1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65" fontId="6" fillId="0" borderId="18" xfId="0" applyNumberFormat="1" applyFont="1" applyBorder="1" applyAlignment="1">
      <alignment horizontal="left" vertical="center"/>
    </xf>
    <xf numFmtId="43" fontId="6" fillId="0" borderId="18" xfId="0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43" fontId="6" fillId="0" borderId="0" xfId="0" applyNumberFormat="1" applyFont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43" fontId="33" fillId="0" borderId="15" xfId="4" applyFont="1" applyBorder="1" applyAlignment="1">
      <alignment vertical="center"/>
    </xf>
    <xf numFmtId="43" fontId="28" fillId="0" borderId="15" xfId="4" applyFont="1" applyFill="1" applyBorder="1" applyAlignment="1">
      <alignment horizontal="left" vertical="center"/>
    </xf>
    <xf numFmtId="43" fontId="28" fillId="0" borderId="15" xfId="4" applyFont="1" applyBorder="1" applyAlignment="1">
      <alignment horizontal="left" vertical="center"/>
    </xf>
    <xf numFmtId="43" fontId="34" fillId="0" borderId="15" xfId="4" applyFont="1" applyBorder="1" applyAlignment="1">
      <alignment vertical="center"/>
    </xf>
    <xf numFmtId="0" fontId="7" fillId="0" borderId="16" xfId="0" applyFont="1" applyBorder="1" applyAlignment="1">
      <alignment horizontal="left" vertical="center" wrapText="1"/>
    </xf>
    <xf numFmtId="43" fontId="33" fillId="0" borderId="16" xfId="4" applyFont="1" applyBorder="1" applyAlignment="1">
      <alignment vertical="center"/>
    </xf>
    <xf numFmtId="43" fontId="5" fillId="0" borderId="16" xfId="4" applyFont="1" applyFill="1" applyBorder="1" applyAlignment="1">
      <alignment horizontal="left" vertical="center"/>
    </xf>
    <xf numFmtId="43" fontId="28" fillId="0" borderId="16" xfId="4" applyFont="1" applyBorder="1" applyAlignment="1">
      <alignment horizontal="left" vertical="center"/>
    </xf>
    <xf numFmtId="43" fontId="34" fillId="0" borderId="16" xfId="4" applyFont="1" applyBorder="1" applyAlignment="1">
      <alignment vertical="center"/>
    </xf>
    <xf numFmtId="43" fontId="28" fillId="0" borderId="16" xfId="4" applyFont="1" applyFill="1" applyBorder="1" applyAlignment="1">
      <alignment horizontal="left" vertical="center"/>
    </xf>
    <xf numFmtId="43" fontId="33" fillId="0" borderId="17" xfId="4" applyFont="1" applyBorder="1" applyAlignment="1">
      <alignment vertical="center"/>
    </xf>
    <xf numFmtId="43" fontId="28" fillId="0" borderId="17" xfId="4" applyFont="1" applyFill="1" applyBorder="1" applyAlignment="1">
      <alignment horizontal="left" vertical="center"/>
    </xf>
    <xf numFmtId="43" fontId="28" fillId="0" borderId="17" xfId="4" applyFont="1" applyBorder="1" applyAlignment="1">
      <alignment horizontal="left" vertical="center"/>
    </xf>
    <xf numFmtId="43" fontId="34" fillId="0" borderId="17" xfId="4" applyFont="1" applyBorder="1" applyAlignment="1">
      <alignment vertical="center"/>
    </xf>
    <xf numFmtId="165" fontId="6" fillId="0" borderId="17" xfId="0" applyNumberFormat="1" applyFont="1" applyBorder="1" applyAlignment="1">
      <alignment horizontal="left" vertical="center"/>
    </xf>
    <xf numFmtId="43" fontId="6" fillId="0" borderId="17" xfId="0" applyNumberFormat="1" applyFont="1" applyBorder="1" applyAlignment="1">
      <alignment horizontal="left" vertical="center"/>
    </xf>
    <xf numFmtId="43" fontId="6" fillId="0" borderId="1" xfId="0" applyNumberFormat="1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 wrapText="1"/>
    </xf>
    <xf numFmtId="43" fontId="5" fillId="0" borderId="15" xfId="1" applyFont="1" applyBorder="1" applyAlignment="1">
      <alignment vertical="center"/>
    </xf>
    <xf numFmtId="0" fontId="7" fillId="4" borderId="16" xfId="0" applyFont="1" applyFill="1" applyBorder="1" applyAlignment="1">
      <alignment horizontal="left" vertical="center" wrapText="1"/>
    </xf>
    <xf numFmtId="43" fontId="5" fillId="0" borderId="16" xfId="1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43" fontId="35" fillId="0" borderId="16" xfId="4" applyFont="1" applyFill="1" applyBorder="1" applyAlignment="1">
      <alignment vertical="center"/>
    </xf>
    <xf numFmtId="43" fontId="33" fillId="0" borderId="15" xfId="1" applyFont="1" applyBorder="1" applyAlignment="1">
      <alignment vertical="center"/>
    </xf>
    <xf numFmtId="43" fontId="34" fillId="0" borderId="15" xfId="1" applyFont="1" applyBorder="1" applyAlignment="1">
      <alignment vertical="center"/>
    </xf>
    <xf numFmtId="43" fontId="33" fillId="0" borderId="16" xfId="1" applyFont="1" applyBorder="1" applyAlignment="1">
      <alignment vertical="center"/>
    </xf>
    <xf numFmtId="43" fontId="34" fillId="0" borderId="16" xfId="1" applyFont="1" applyBorder="1" applyAlignment="1">
      <alignment vertical="center"/>
    </xf>
    <xf numFmtId="43" fontId="6" fillId="0" borderId="18" xfId="1" applyFont="1" applyBorder="1" applyAlignment="1">
      <alignment horizontal="right" vertical="center"/>
    </xf>
    <xf numFmtId="43" fontId="6" fillId="0" borderId="18" xfId="1" applyFont="1" applyBorder="1" applyAlignment="1">
      <alignment horizontal="left" vertical="center"/>
    </xf>
    <xf numFmtId="165" fontId="6" fillId="0" borderId="18" xfId="0" applyNumberFormat="1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43" fontId="35" fillId="0" borderId="15" xfId="4" applyFont="1" applyFill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3" fontId="6" fillId="0" borderId="0" xfId="1" applyFont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3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3" fontId="5" fillId="0" borderId="1" xfId="1" applyFont="1" applyBorder="1" applyAlignment="1">
      <alignment vertical="center"/>
    </xf>
    <xf numFmtId="43" fontId="5" fillId="0" borderId="11" xfId="1" applyFont="1" applyBorder="1" applyAlignment="1">
      <alignment vertical="center"/>
    </xf>
    <xf numFmtId="0" fontId="36" fillId="0" borderId="13" xfId="0" applyFont="1" applyBorder="1" applyAlignment="1">
      <alignment horizontal="center" vertical="center" wrapText="1"/>
    </xf>
    <xf numFmtId="43" fontId="5" fillId="0" borderId="12" xfId="1" applyFont="1" applyBorder="1" applyAlignment="1">
      <alignment vertical="center"/>
    </xf>
    <xf numFmtId="43" fontId="5" fillId="0" borderId="8" xfId="1" applyFont="1" applyBorder="1" applyAlignment="1">
      <alignment vertical="center"/>
    </xf>
    <xf numFmtId="0" fontId="36" fillId="0" borderId="14" xfId="0" applyFont="1" applyBorder="1" applyAlignment="1">
      <alignment horizontal="center" vertical="center" wrapText="1"/>
    </xf>
    <xf numFmtId="43" fontId="5" fillId="0" borderId="0" xfId="1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37" fillId="0" borderId="7" xfId="0" applyFont="1" applyBorder="1" applyAlignment="1">
      <alignment horizontal="left" vertical="center" wrapText="1"/>
    </xf>
    <xf numFmtId="43" fontId="6" fillId="0" borderId="1" xfId="1" applyFont="1" applyBorder="1" applyAlignment="1">
      <alignment vertical="center"/>
    </xf>
    <xf numFmtId="43" fontId="6" fillId="0" borderId="11" xfId="1" applyFont="1" applyBorder="1" applyAlignment="1">
      <alignment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3" fontId="5" fillId="0" borderId="11" xfId="1" applyFont="1" applyFill="1" applyBorder="1" applyAlignment="1">
      <alignment vertical="center"/>
    </xf>
    <xf numFmtId="43" fontId="35" fillId="0" borderId="11" xfId="1" applyFont="1" applyFill="1" applyBorder="1" applyAlignment="1">
      <alignment vertical="center"/>
    </xf>
    <xf numFmtId="43" fontId="35" fillId="0" borderId="0" xfId="1" applyFont="1" applyFill="1" applyBorder="1" applyAlignment="1">
      <alignment vertical="center"/>
    </xf>
    <xf numFmtId="43" fontId="5" fillId="0" borderId="0" xfId="1" applyFont="1" applyAlignment="1">
      <alignment vertical="center"/>
    </xf>
    <xf numFmtId="43" fontId="35" fillId="0" borderId="9" xfId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 wrapText="1"/>
    </xf>
    <xf numFmtId="43" fontId="14" fillId="0" borderId="1" xfId="1" applyFont="1" applyFill="1" applyBorder="1" applyAlignment="1">
      <alignment horizontal="left" vertical="center" wrapText="1"/>
    </xf>
    <xf numFmtId="43" fontId="14" fillId="0" borderId="1" xfId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3" fontId="14" fillId="0" borderId="1" xfId="1" applyFont="1" applyFill="1" applyBorder="1" applyAlignment="1">
      <alignment vertical="center" wrapText="1"/>
    </xf>
    <xf numFmtId="43" fontId="15" fillId="0" borderId="1" xfId="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43" fontId="15" fillId="0" borderId="1" xfId="1" applyFont="1" applyFill="1" applyBorder="1" applyAlignment="1">
      <alignment horizontal="left" vertical="center" wrapText="1"/>
    </xf>
    <xf numFmtId="0" fontId="15" fillId="0" borderId="1" xfId="1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3" fontId="15" fillId="3" borderId="1" xfId="1" applyFont="1" applyFill="1" applyBorder="1" applyAlignment="1">
      <alignment vertical="center" wrapText="1"/>
    </xf>
    <xf numFmtId="43" fontId="14" fillId="3" borderId="1" xfId="1" applyFont="1" applyFill="1" applyBorder="1" applyAlignment="1">
      <alignment horizontal="center" vertical="center"/>
    </xf>
    <xf numFmtId="43" fontId="14" fillId="3" borderId="1" xfId="1" applyFont="1" applyFill="1" applyBorder="1" applyAlignment="1">
      <alignment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wrapText="1"/>
    </xf>
    <xf numFmtId="43" fontId="26" fillId="0" borderId="1" xfId="1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43" fontId="15" fillId="3" borderId="1" xfId="1" applyFont="1" applyFill="1" applyBorder="1" applyAlignment="1">
      <alignment horizontal="left" vertical="center" wrapText="1"/>
    </xf>
    <xf numFmtId="43" fontId="15" fillId="3" borderId="1" xfId="1" applyFont="1" applyFill="1" applyBorder="1" applyAlignment="1">
      <alignment vertical="center"/>
    </xf>
    <xf numFmtId="0" fontId="15" fillId="3" borderId="1" xfId="0" applyNumberFormat="1" applyFont="1" applyFill="1" applyBorder="1" applyAlignment="1">
      <alignment horizontal="center" vertical="center"/>
    </xf>
    <xf numFmtId="43" fontId="1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43" fontId="26" fillId="3" borderId="1" xfId="1" applyFont="1" applyFill="1" applyBorder="1" applyAlignment="1">
      <alignment vertical="center"/>
    </xf>
    <xf numFmtId="43" fontId="26" fillId="3" borderId="1" xfId="1" applyFont="1" applyFill="1" applyBorder="1" applyAlignment="1">
      <alignment horizontal="center" vertical="center"/>
    </xf>
    <xf numFmtId="0" fontId="26" fillId="3" borderId="1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 wrapText="1"/>
    </xf>
    <xf numFmtId="0" fontId="15" fillId="0" borderId="9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3" fontId="18" fillId="0" borderId="1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3" fontId="19" fillId="0" borderId="1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 vertical="center"/>
    </xf>
    <xf numFmtId="0" fontId="22" fillId="0" borderId="8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</cellXfs>
  <cellStyles count="5">
    <cellStyle name="Comma" xfId="1" builtinId="3"/>
    <cellStyle name="Comma 2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D%20SECRETARIET/Desktop/AG%20REPORT%202019%20FINAL/DACF%20REPORT/DACF%20RELEASES%202019%20APP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P A DETAILS"/>
      <sheetName val="Sheet2"/>
      <sheetName val="APP A SUMMARY"/>
    </sheetNames>
    <sheetDataSet>
      <sheetData sheetId="0"/>
      <sheetData sheetId="1">
        <row r="3">
          <cell r="A3">
            <v>287080.28012797085</v>
          </cell>
          <cell r="B3">
            <v>287080.28012797085</v>
          </cell>
          <cell r="C3">
            <v>287080.28012797085</v>
          </cell>
          <cell r="D3">
            <v>308490.35015996353</v>
          </cell>
        </row>
        <row r="4">
          <cell r="A4">
            <v>336019.86707068619</v>
          </cell>
          <cell r="B4">
            <v>336019.86707068619</v>
          </cell>
          <cell r="C4">
            <v>336019.86707068619</v>
          </cell>
          <cell r="D4">
            <v>370024.83383835776</v>
          </cell>
        </row>
        <row r="5">
          <cell r="A5">
            <v>263454.96945004986</v>
          </cell>
          <cell r="B5">
            <v>263454.96945004986</v>
          </cell>
          <cell r="C5">
            <v>263454.96945004986</v>
          </cell>
          <cell r="D5">
            <v>279318.71181256225</v>
          </cell>
        </row>
        <row r="6">
          <cell r="A6">
            <v>284907.54399232048</v>
          </cell>
          <cell r="B6">
            <v>284907.54399232048</v>
          </cell>
          <cell r="C6">
            <v>284907.54399232048</v>
          </cell>
          <cell r="D6">
            <v>305684.42999040056</v>
          </cell>
        </row>
        <row r="7">
          <cell r="A7">
            <v>329916.55413361499</v>
          </cell>
          <cell r="B7">
            <v>329916.55413361499</v>
          </cell>
          <cell r="C7">
            <v>329916.55413361499</v>
          </cell>
          <cell r="D7">
            <v>362395.69266701874</v>
          </cell>
        </row>
        <row r="8">
          <cell r="A8">
            <v>308024.32764610747</v>
          </cell>
          <cell r="B8">
            <v>308024.32764610747</v>
          </cell>
          <cell r="C8">
            <v>308024.32764610747</v>
          </cell>
          <cell r="D8">
            <v>335030.40955763427</v>
          </cell>
        </row>
        <row r="9">
          <cell r="A9">
            <v>1809403.5424207498</v>
          </cell>
          <cell r="B9">
            <v>1809403.5424207498</v>
          </cell>
          <cell r="C9">
            <v>1809403.5424207498</v>
          </cell>
          <cell r="D9">
            <v>1960944.4280259369</v>
          </cell>
        </row>
        <row r="12">
          <cell r="A12">
            <v>328460.53252834774</v>
          </cell>
          <cell r="B12">
            <v>328460.53252834774</v>
          </cell>
          <cell r="C12">
            <v>328460.53252834774</v>
          </cell>
          <cell r="D12">
            <v>360215.66566043469</v>
          </cell>
        </row>
        <row r="13">
          <cell r="A13">
            <v>328462.41000178631</v>
          </cell>
          <cell r="B13">
            <v>328462.41000178631</v>
          </cell>
          <cell r="C13">
            <v>328462.41000178631</v>
          </cell>
          <cell r="D13">
            <v>360038.01250223292</v>
          </cell>
        </row>
        <row r="14">
          <cell r="A14">
            <v>339394.18310086586</v>
          </cell>
          <cell r="B14">
            <v>339394.18310086586</v>
          </cell>
          <cell r="C14">
            <v>339394.18310086586</v>
          </cell>
          <cell r="D14">
            <v>374062.72887608234</v>
          </cell>
        </row>
        <row r="15">
          <cell r="A15">
            <v>358002.06354529283</v>
          </cell>
          <cell r="B15">
            <v>358002.06354529283</v>
          </cell>
          <cell r="C15">
            <v>358002.06354529283</v>
          </cell>
          <cell r="D15">
            <v>397142.57943161606</v>
          </cell>
        </row>
        <row r="16">
          <cell r="A16">
            <v>358556.40895122965</v>
          </cell>
          <cell r="B16">
            <v>358556.40895122965</v>
          </cell>
          <cell r="C16">
            <v>358556.40895122965</v>
          </cell>
          <cell r="D16">
            <v>397115.51118903706</v>
          </cell>
        </row>
        <row r="17">
          <cell r="A17">
            <v>337502.23545554152</v>
          </cell>
          <cell r="B17">
            <v>337502.23545554152</v>
          </cell>
          <cell r="C17">
            <v>337502.23545554152</v>
          </cell>
          <cell r="D17">
            <v>371517.79431942699</v>
          </cell>
        </row>
        <row r="18">
          <cell r="A18">
            <v>329275.66715538787</v>
          </cell>
          <cell r="B18">
            <v>329275.66715538787</v>
          </cell>
          <cell r="C18">
            <v>329275.66715538787</v>
          </cell>
          <cell r="D18">
            <v>361594.58394423482</v>
          </cell>
        </row>
        <row r="19">
          <cell r="A19">
            <v>329056.960298508</v>
          </cell>
          <cell r="B19">
            <v>329056.960298508</v>
          </cell>
          <cell r="C19">
            <v>329056.960298508</v>
          </cell>
          <cell r="D19">
            <v>360781.20037313498</v>
          </cell>
        </row>
        <row r="20">
          <cell r="A20">
            <v>339474.39827446634</v>
          </cell>
          <cell r="B20">
            <v>339474.39827446634</v>
          </cell>
          <cell r="C20">
            <v>339474.39827446634</v>
          </cell>
          <cell r="D20">
            <v>373892.99784308299</v>
          </cell>
        </row>
        <row r="21">
          <cell r="A21">
            <v>313094.98010760971</v>
          </cell>
          <cell r="B21">
            <v>313094.98010760971</v>
          </cell>
          <cell r="C21">
            <v>313094.98010760971</v>
          </cell>
          <cell r="D21">
            <v>340648.72513451218</v>
          </cell>
        </row>
        <row r="22">
          <cell r="A22">
            <v>342367.62975142867</v>
          </cell>
          <cell r="B22">
            <v>342367.62975142867</v>
          </cell>
          <cell r="C22">
            <v>342367.62975142867</v>
          </cell>
          <cell r="D22">
            <v>377239.53718928591</v>
          </cell>
        </row>
        <row r="23">
          <cell r="A23">
            <v>332738.25747654424</v>
          </cell>
          <cell r="B23">
            <v>332738.25747654424</v>
          </cell>
          <cell r="C23">
            <v>332738.25747654424</v>
          </cell>
          <cell r="D23">
            <v>365652.8218456803</v>
          </cell>
        </row>
        <row r="24">
          <cell r="A24">
            <v>331792.39928842481</v>
          </cell>
          <cell r="B24">
            <v>331792.39928842481</v>
          </cell>
          <cell r="C24">
            <v>331792.39928842481</v>
          </cell>
          <cell r="D24">
            <v>364380.499110531</v>
          </cell>
        </row>
        <row r="25">
          <cell r="A25">
            <v>348805.27467906376</v>
          </cell>
          <cell r="B25">
            <v>348805.27467906376</v>
          </cell>
          <cell r="C25">
            <v>348805.27467906376</v>
          </cell>
          <cell r="D25">
            <v>385736.59334882972</v>
          </cell>
        </row>
        <row r="26">
          <cell r="A26">
            <v>321564.17989718571</v>
          </cell>
          <cell r="B26">
            <v>321564.17989718571</v>
          </cell>
          <cell r="C26">
            <v>321564.17989718571</v>
          </cell>
          <cell r="D26">
            <v>350965.22487148218</v>
          </cell>
        </row>
        <row r="27">
          <cell r="A27">
            <v>1606522.4901687512</v>
          </cell>
          <cell r="B27">
            <v>1606522.4901687512</v>
          </cell>
          <cell r="C27">
            <v>1606522.4901687512</v>
          </cell>
          <cell r="D27">
            <v>1957703.1127109388</v>
          </cell>
        </row>
        <row r="28">
          <cell r="A28">
            <v>818181.56717553397</v>
          </cell>
          <cell r="B28">
            <v>818181.56717553397</v>
          </cell>
          <cell r="C28">
            <v>818181.56717553397</v>
          </cell>
          <cell r="D28">
            <v>972186.95896941761</v>
          </cell>
        </row>
        <row r="29">
          <cell r="A29">
            <v>326506.13239846873</v>
          </cell>
          <cell r="B29">
            <v>326506.13239846873</v>
          </cell>
          <cell r="C29">
            <v>326506.13239846873</v>
          </cell>
          <cell r="D29">
            <v>357592.66549808584</v>
          </cell>
        </row>
        <row r="30">
          <cell r="A30">
            <v>315787.08026937291</v>
          </cell>
          <cell r="B30">
            <v>315787.08026937291</v>
          </cell>
          <cell r="C30">
            <v>315787.08026937291</v>
          </cell>
          <cell r="D30">
            <v>344463.8503367161</v>
          </cell>
        </row>
        <row r="31">
          <cell r="A31">
            <v>334488.16162744805</v>
          </cell>
          <cell r="B31">
            <v>334488.16162744805</v>
          </cell>
          <cell r="C31">
            <v>334488.16162744805</v>
          </cell>
          <cell r="D31">
            <v>367750.20203431003</v>
          </cell>
        </row>
        <row r="32">
          <cell r="A32">
            <v>345068.08637304831</v>
          </cell>
          <cell r="B32">
            <v>345068.08637304831</v>
          </cell>
          <cell r="C32">
            <v>345068.08637304831</v>
          </cell>
          <cell r="D32">
            <v>380975.10796631029</v>
          </cell>
        </row>
        <row r="33">
          <cell r="A33">
            <v>337296.62031368859</v>
          </cell>
          <cell r="B33">
            <v>337296.62031368859</v>
          </cell>
          <cell r="C33">
            <v>337296.62031368859</v>
          </cell>
          <cell r="D33">
            <v>371260.77539211075</v>
          </cell>
        </row>
        <row r="34">
          <cell r="A34">
            <v>309033.89138044545</v>
          </cell>
          <cell r="B34">
            <v>309033.89138044545</v>
          </cell>
          <cell r="C34">
            <v>309033.89138044545</v>
          </cell>
          <cell r="D34">
            <v>335932.36422555684</v>
          </cell>
        </row>
        <row r="35">
          <cell r="A35">
            <v>321170.56911852496</v>
          </cell>
          <cell r="B35">
            <v>321170.56911852496</v>
          </cell>
          <cell r="C35">
            <v>321170.56911852496</v>
          </cell>
          <cell r="D35">
            <v>351103.21139815619</v>
          </cell>
        </row>
        <row r="36">
          <cell r="A36">
            <v>286114.47266490827</v>
          </cell>
          <cell r="B36">
            <v>286114.47266490827</v>
          </cell>
          <cell r="C36">
            <v>286114.47266490827</v>
          </cell>
          <cell r="D36">
            <v>307463.0908311354</v>
          </cell>
        </row>
        <row r="37">
          <cell r="A37">
            <v>267495.06366579176</v>
          </cell>
          <cell r="B37">
            <v>267495.06366579176</v>
          </cell>
          <cell r="C37">
            <v>267495.06366579176</v>
          </cell>
          <cell r="D37">
            <v>284098.82958223968</v>
          </cell>
        </row>
        <row r="38">
          <cell r="A38">
            <v>286110.0374311012</v>
          </cell>
          <cell r="B38">
            <v>286110.0374311012</v>
          </cell>
          <cell r="C38">
            <v>286110.0374311012</v>
          </cell>
          <cell r="D38">
            <v>307637.54678887647</v>
          </cell>
        </row>
        <row r="39">
          <cell r="A39">
            <v>811299.99019152566</v>
          </cell>
          <cell r="B39">
            <v>811299.99019152566</v>
          </cell>
          <cell r="C39">
            <v>811299.99019152566</v>
          </cell>
          <cell r="D39">
            <v>964124.98773940711</v>
          </cell>
        </row>
        <row r="40">
          <cell r="A40">
            <v>324474.85493838711</v>
          </cell>
          <cell r="B40">
            <v>324474.85493838711</v>
          </cell>
          <cell r="C40">
            <v>324474.85493838711</v>
          </cell>
          <cell r="D40">
            <v>355413.56867298391</v>
          </cell>
        </row>
        <row r="41">
          <cell r="A41">
            <v>818181.56717553397</v>
          </cell>
          <cell r="B41">
            <v>818181.56717553397</v>
          </cell>
          <cell r="C41">
            <v>818181.56717553397</v>
          </cell>
          <cell r="D41">
            <v>971826.95896941761</v>
          </cell>
        </row>
        <row r="42">
          <cell r="A42">
            <v>308122.20296067803</v>
          </cell>
          <cell r="B42">
            <v>308122.20296067803</v>
          </cell>
          <cell r="C42">
            <v>308122.20296067803</v>
          </cell>
          <cell r="D42">
            <v>334882.7537008475</v>
          </cell>
        </row>
        <row r="43">
          <cell r="A43">
            <v>419515.22081754997</v>
          </cell>
          <cell r="B43">
            <v>419515.22081754997</v>
          </cell>
          <cell r="C43">
            <v>419515.22081754997</v>
          </cell>
          <cell r="D43">
            <v>474034.02602193749</v>
          </cell>
        </row>
        <row r="44">
          <cell r="A44">
            <v>398035.58488503628</v>
          </cell>
          <cell r="B44">
            <v>398035.58488503628</v>
          </cell>
          <cell r="C44">
            <v>398035.58488503628</v>
          </cell>
          <cell r="D44">
            <v>447364.48110629542</v>
          </cell>
        </row>
        <row r="45">
          <cell r="A45">
            <v>294485.41058876255</v>
          </cell>
          <cell r="B45">
            <v>294485.41058876255</v>
          </cell>
          <cell r="C45">
            <v>294485.41058876255</v>
          </cell>
          <cell r="D45">
            <v>317746.76323595323</v>
          </cell>
        </row>
        <row r="46">
          <cell r="A46">
            <v>321537.87828103732</v>
          </cell>
          <cell r="B46">
            <v>321537.87828103732</v>
          </cell>
          <cell r="C46">
            <v>321537.87828103732</v>
          </cell>
          <cell r="D46">
            <v>351562.34785129665</v>
          </cell>
        </row>
        <row r="47">
          <cell r="A47">
            <v>818181.56717553397</v>
          </cell>
          <cell r="B47">
            <v>818181.56717553397</v>
          </cell>
          <cell r="C47">
            <v>818181.56717553397</v>
          </cell>
          <cell r="D47">
            <v>972186.95896941761</v>
          </cell>
        </row>
        <row r="48">
          <cell r="A48">
            <v>818181.56717553397</v>
          </cell>
          <cell r="B48">
            <v>818181.56717553397</v>
          </cell>
          <cell r="C48">
            <v>818181.56717553397</v>
          </cell>
          <cell r="D48">
            <v>971826.95896941761</v>
          </cell>
        </row>
        <row r="49">
          <cell r="A49">
            <v>340561.81318905839</v>
          </cell>
          <cell r="B49">
            <v>340561.81318905839</v>
          </cell>
          <cell r="C49">
            <v>340561.81318905839</v>
          </cell>
          <cell r="D49">
            <v>375162.26648632291</v>
          </cell>
        </row>
        <row r="50">
          <cell r="A50">
            <v>323495.29666798696</v>
          </cell>
          <cell r="B50">
            <v>323495.29666798696</v>
          </cell>
          <cell r="C50">
            <v>323495.29666798696</v>
          </cell>
          <cell r="D50">
            <v>354189.12083498371</v>
          </cell>
        </row>
        <row r="51">
          <cell r="A51">
            <v>322314.74372424878</v>
          </cell>
          <cell r="B51">
            <v>322314.74372424878</v>
          </cell>
          <cell r="C51">
            <v>322314.74372424878</v>
          </cell>
          <cell r="D51">
            <v>352893.42965531099</v>
          </cell>
        </row>
        <row r="52">
          <cell r="A52">
            <v>295646.48172300431</v>
          </cell>
          <cell r="B52">
            <v>295646.48172300431</v>
          </cell>
          <cell r="C52">
            <v>295646.48172300431</v>
          </cell>
          <cell r="D52">
            <v>319018.10215375538</v>
          </cell>
        </row>
        <row r="53">
          <cell r="A53">
            <v>305727.4998980707</v>
          </cell>
          <cell r="B53">
            <v>305727.4998980707</v>
          </cell>
          <cell r="C53">
            <v>305727.4998980707</v>
          </cell>
          <cell r="D53">
            <v>332159.37487258832</v>
          </cell>
        </row>
        <row r="54">
          <cell r="A54">
            <v>818181.56717553397</v>
          </cell>
          <cell r="B54">
            <v>818181.56717553397</v>
          </cell>
          <cell r="C54">
            <v>818181.56717553397</v>
          </cell>
          <cell r="D54">
            <v>972366.95896941761</v>
          </cell>
        </row>
        <row r="55">
          <cell r="A55">
            <v>18330264.999666244</v>
          </cell>
          <cell r="B55">
            <v>18330264.999666244</v>
          </cell>
          <cell r="C55">
            <v>18330264.999666244</v>
          </cell>
          <cell r="D55">
            <v>20745911.249582808</v>
          </cell>
        </row>
        <row r="58">
          <cell r="A58">
            <v>361605.43271484651</v>
          </cell>
          <cell r="B58">
            <v>361605.43271484651</v>
          </cell>
          <cell r="C58">
            <v>361605.43271484651</v>
          </cell>
          <cell r="D58">
            <v>401556.79089355812</v>
          </cell>
        </row>
        <row r="59">
          <cell r="A59">
            <v>310359.10900915193</v>
          </cell>
          <cell r="B59">
            <v>310359.10900915193</v>
          </cell>
          <cell r="C59">
            <v>310359.10900915193</v>
          </cell>
          <cell r="D59">
            <v>337048.88626143988</v>
          </cell>
        </row>
        <row r="60">
          <cell r="A60">
            <v>331253.0111882966</v>
          </cell>
          <cell r="B60">
            <v>331253.0111882966</v>
          </cell>
          <cell r="C60">
            <v>331253.0111882966</v>
          </cell>
          <cell r="D60">
            <v>363526.26398537075</v>
          </cell>
        </row>
        <row r="61">
          <cell r="A61">
            <v>277413.66322674567</v>
          </cell>
          <cell r="B61">
            <v>277413.66322674567</v>
          </cell>
          <cell r="C61">
            <v>277413.66322674567</v>
          </cell>
          <cell r="D61">
            <v>296767.07903343212</v>
          </cell>
        </row>
        <row r="62">
          <cell r="A62">
            <v>307661.77514179132</v>
          </cell>
          <cell r="B62">
            <v>307661.77514179132</v>
          </cell>
          <cell r="C62">
            <v>307661.77514179132</v>
          </cell>
          <cell r="D62">
            <v>333677.21892723918</v>
          </cell>
        </row>
        <row r="63">
          <cell r="A63">
            <v>369203.6962598848</v>
          </cell>
          <cell r="B63">
            <v>369203.6962598848</v>
          </cell>
          <cell r="C63">
            <v>369203.6962598848</v>
          </cell>
          <cell r="D63">
            <v>411324.62032485608</v>
          </cell>
        </row>
        <row r="64">
          <cell r="A64">
            <v>308265.28026557894</v>
          </cell>
          <cell r="B64">
            <v>308265.28026557894</v>
          </cell>
          <cell r="C64">
            <v>308265.28026557894</v>
          </cell>
          <cell r="D64">
            <v>335331.60033197369</v>
          </cell>
        </row>
        <row r="65">
          <cell r="A65">
            <v>300811.19785930897</v>
          </cell>
          <cell r="B65">
            <v>300811.19785930897</v>
          </cell>
          <cell r="C65">
            <v>300811.19785930897</v>
          </cell>
          <cell r="D65">
            <v>325653.99732413614</v>
          </cell>
        </row>
        <row r="66">
          <cell r="A66">
            <v>285550.19093880092</v>
          </cell>
          <cell r="B66">
            <v>285550.19093880092</v>
          </cell>
          <cell r="C66">
            <v>285550.19093880092</v>
          </cell>
          <cell r="D66">
            <v>304687.73867350112</v>
          </cell>
        </row>
        <row r="67">
          <cell r="A67">
            <v>318644.6828866945</v>
          </cell>
          <cell r="B67">
            <v>318644.6828866945</v>
          </cell>
          <cell r="C67">
            <v>318644.6828866945</v>
          </cell>
          <cell r="D67">
            <v>348305.85360836808</v>
          </cell>
        </row>
        <row r="68">
          <cell r="A68">
            <v>268958.02329835639</v>
          </cell>
          <cell r="B68">
            <v>268958.02329835639</v>
          </cell>
          <cell r="C68">
            <v>268958.02329835639</v>
          </cell>
          <cell r="D68">
            <v>285747.52912294545</v>
          </cell>
        </row>
        <row r="69">
          <cell r="A69">
            <v>279326.43874237873</v>
          </cell>
          <cell r="B69">
            <v>279326.43874237873</v>
          </cell>
          <cell r="C69">
            <v>279326.43874237873</v>
          </cell>
          <cell r="D69">
            <v>297898.04842797347</v>
          </cell>
        </row>
        <row r="70">
          <cell r="A70">
            <v>3719052.5015318356</v>
          </cell>
          <cell r="B70">
            <v>3719052.5015318356</v>
          </cell>
          <cell r="C70">
            <v>3719052.5015318356</v>
          </cell>
          <cell r="D70">
            <v>4041525.6269147941</v>
          </cell>
        </row>
        <row r="73">
          <cell r="A73">
            <v>331233.48901581886</v>
          </cell>
          <cell r="B73">
            <v>331233.48901581886</v>
          </cell>
          <cell r="C73">
            <v>331233.48901581886</v>
          </cell>
          <cell r="D73">
            <v>363591.86126977351</v>
          </cell>
        </row>
        <row r="74">
          <cell r="A74">
            <v>285020.71641165228</v>
          </cell>
          <cell r="B74">
            <v>285020.71641165228</v>
          </cell>
          <cell r="C74">
            <v>285020.71641165228</v>
          </cell>
          <cell r="D74">
            <v>305735.8955145654</v>
          </cell>
        </row>
        <row r="75">
          <cell r="A75">
            <v>299730.35167171602</v>
          </cell>
          <cell r="B75">
            <v>299730.35167171602</v>
          </cell>
          <cell r="C75">
            <v>299730.35167171602</v>
          </cell>
          <cell r="D75">
            <v>324212.93958964507</v>
          </cell>
        </row>
        <row r="76">
          <cell r="A76">
            <v>317571.7691012029</v>
          </cell>
          <cell r="B76">
            <v>317571.7691012029</v>
          </cell>
          <cell r="C76">
            <v>317571.7691012029</v>
          </cell>
          <cell r="D76">
            <v>346694.71137650358</v>
          </cell>
        </row>
        <row r="77">
          <cell r="A77">
            <v>289600.77779833676</v>
          </cell>
          <cell r="B77">
            <v>289600.77779833676</v>
          </cell>
          <cell r="C77">
            <v>289600.77779833676</v>
          </cell>
          <cell r="D77">
            <v>312000.97224792099</v>
          </cell>
        </row>
        <row r="78">
          <cell r="A78">
            <v>318299.31396726507</v>
          </cell>
          <cell r="B78">
            <v>318299.31396726507</v>
          </cell>
          <cell r="C78">
            <v>318299.31396726507</v>
          </cell>
          <cell r="D78">
            <v>347874.14245908137</v>
          </cell>
        </row>
        <row r="79">
          <cell r="A79">
            <v>321003.66366878134</v>
          </cell>
          <cell r="B79">
            <v>321003.66366878134</v>
          </cell>
          <cell r="C79">
            <v>321003.66366878134</v>
          </cell>
          <cell r="D79">
            <v>350804.57958597667</v>
          </cell>
        </row>
        <row r="80">
          <cell r="A80">
            <v>315769.98829398898</v>
          </cell>
          <cell r="B80">
            <v>315769.98829398898</v>
          </cell>
          <cell r="C80">
            <v>315769.98829398898</v>
          </cell>
          <cell r="D80">
            <v>343992.48536748625</v>
          </cell>
        </row>
        <row r="81">
          <cell r="A81">
            <v>300446.88515850081</v>
          </cell>
          <cell r="B81">
            <v>300446.88515850081</v>
          </cell>
          <cell r="C81">
            <v>300446.88515850081</v>
          </cell>
          <cell r="D81">
            <v>325558.60644812597</v>
          </cell>
        </row>
        <row r="82">
          <cell r="A82">
            <v>268901.77358301263</v>
          </cell>
          <cell r="B82">
            <v>268901.77358301263</v>
          </cell>
          <cell r="C82">
            <v>268901.77358301263</v>
          </cell>
          <cell r="D82">
            <v>285587.21697876579</v>
          </cell>
        </row>
        <row r="83">
          <cell r="A83">
            <v>374171.69533699716</v>
          </cell>
          <cell r="B83">
            <v>374171.69533699716</v>
          </cell>
          <cell r="C83">
            <v>374171.69533699716</v>
          </cell>
          <cell r="D83">
            <v>417354.61917124648</v>
          </cell>
        </row>
        <row r="84">
          <cell r="A84">
            <v>3421750.4240072728</v>
          </cell>
          <cell r="B84">
            <v>3421750.4240072728</v>
          </cell>
          <cell r="C84">
            <v>3421750.4240072728</v>
          </cell>
          <cell r="D84">
            <v>3723408.0300090914</v>
          </cell>
        </row>
        <row r="87">
          <cell r="A87">
            <v>339011.74547625886</v>
          </cell>
          <cell r="B87">
            <v>339011.74547625886</v>
          </cell>
          <cell r="C87">
            <v>339011.74547625886</v>
          </cell>
          <cell r="D87">
            <v>373764.68184532353</v>
          </cell>
        </row>
        <row r="88">
          <cell r="A88">
            <v>323028.7786835758</v>
          </cell>
          <cell r="B88">
            <v>323028.7786835758</v>
          </cell>
          <cell r="C88">
            <v>323028.7786835758</v>
          </cell>
          <cell r="D88">
            <v>352885.97335446981</v>
          </cell>
        </row>
        <row r="89">
          <cell r="A89">
            <v>319688.47738761432</v>
          </cell>
          <cell r="B89">
            <v>319688.47738761432</v>
          </cell>
          <cell r="C89">
            <v>319688.47738761432</v>
          </cell>
          <cell r="D89">
            <v>348890.59673451789</v>
          </cell>
        </row>
        <row r="90">
          <cell r="A90">
            <v>323325.20255637658</v>
          </cell>
          <cell r="B90">
            <v>323325.20255637658</v>
          </cell>
          <cell r="C90">
            <v>323325.20255637658</v>
          </cell>
          <cell r="D90">
            <v>354156.50319547078</v>
          </cell>
        </row>
        <row r="91">
          <cell r="A91">
            <v>311018.8110750317</v>
          </cell>
          <cell r="B91">
            <v>311018.8110750317</v>
          </cell>
          <cell r="C91">
            <v>311018.8110750317</v>
          </cell>
          <cell r="D91">
            <v>338593.5138437897</v>
          </cell>
        </row>
        <row r="92">
          <cell r="A92">
            <v>309178.49794427981</v>
          </cell>
          <cell r="B92">
            <v>309178.49794427981</v>
          </cell>
          <cell r="C92">
            <v>309178.49794427981</v>
          </cell>
          <cell r="D92">
            <v>336473.1224303497</v>
          </cell>
        </row>
        <row r="93">
          <cell r="A93">
            <v>329849.30737028085</v>
          </cell>
          <cell r="B93">
            <v>329849.30737028085</v>
          </cell>
          <cell r="C93">
            <v>329849.30737028085</v>
          </cell>
          <cell r="D93">
            <v>361591.63421285106</v>
          </cell>
        </row>
        <row r="94">
          <cell r="A94">
            <v>335797.39424269623</v>
          </cell>
          <cell r="B94">
            <v>335797.39424269623</v>
          </cell>
          <cell r="C94">
            <v>335797.39424269623</v>
          </cell>
          <cell r="D94">
            <v>368846.74280337029</v>
          </cell>
        </row>
        <row r="95">
          <cell r="A95">
            <v>336591.67957590288</v>
          </cell>
          <cell r="B95">
            <v>336591.67957590288</v>
          </cell>
          <cell r="C95">
            <v>336591.67957590288</v>
          </cell>
          <cell r="D95">
            <v>370559.59946987859</v>
          </cell>
        </row>
        <row r="96">
          <cell r="A96">
            <v>392420.22479559859</v>
          </cell>
          <cell r="B96">
            <v>392420.22479559859</v>
          </cell>
          <cell r="C96">
            <v>392420.22479559859</v>
          </cell>
          <cell r="D96">
            <v>440165.28099449829</v>
          </cell>
        </row>
        <row r="97">
          <cell r="A97">
            <v>336113.10136281786</v>
          </cell>
          <cell r="B97">
            <v>336113.10136281786</v>
          </cell>
          <cell r="C97">
            <v>336113.10136281786</v>
          </cell>
          <cell r="D97">
            <v>369421.37670352228</v>
          </cell>
        </row>
        <row r="98">
          <cell r="A98">
            <v>303541.86682921229</v>
          </cell>
          <cell r="B98">
            <v>303541.86682921229</v>
          </cell>
          <cell r="C98">
            <v>303541.86682921229</v>
          </cell>
          <cell r="D98">
            <v>329427.33353651536</v>
          </cell>
        </row>
        <row r="99">
          <cell r="A99">
            <v>322805.42244895489</v>
          </cell>
          <cell r="B99">
            <v>322805.42244895489</v>
          </cell>
          <cell r="C99">
            <v>322805.42244895489</v>
          </cell>
          <cell r="D99">
            <v>353506.77806119365</v>
          </cell>
        </row>
        <row r="100">
          <cell r="A100">
            <v>342760.26697195618</v>
          </cell>
          <cell r="B100">
            <v>342760.26697195618</v>
          </cell>
          <cell r="C100">
            <v>342760.26697195618</v>
          </cell>
          <cell r="D100">
            <v>378450.33371494524</v>
          </cell>
        </row>
        <row r="101">
          <cell r="A101">
            <v>453731.03524168319</v>
          </cell>
          <cell r="B101">
            <v>453731.03524168319</v>
          </cell>
          <cell r="C101">
            <v>453731.03524168319</v>
          </cell>
          <cell r="D101">
            <v>516893.79405210394</v>
          </cell>
        </row>
        <row r="102">
          <cell r="A102">
            <v>454509.79425921902</v>
          </cell>
          <cell r="B102">
            <v>454509.79425921902</v>
          </cell>
          <cell r="C102">
            <v>454509.79425921902</v>
          </cell>
          <cell r="D102">
            <v>517237.24282402382</v>
          </cell>
        </row>
        <row r="103">
          <cell r="A103">
            <v>336011.88709743053</v>
          </cell>
          <cell r="B103">
            <v>336011.88709743053</v>
          </cell>
          <cell r="C103">
            <v>336011.88709743053</v>
          </cell>
          <cell r="D103">
            <v>369564.85887178825</v>
          </cell>
        </row>
        <row r="104">
          <cell r="A104">
            <v>299858.6774484482</v>
          </cell>
          <cell r="B104">
            <v>299858.6774484482</v>
          </cell>
          <cell r="C104">
            <v>299858.6774484482</v>
          </cell>
          <cell r="D104">
            <v>324823.34681056015</v>
          </cell>
        </row>
        <row r="105">
          <cell r="A105">
            <v>274707.17508943181</v>
          </cell>
          <cell r="B105">
            <v>274707.17508943181</v>
          </cell>
          <cell r="C105">
            <v>274707.17508943181</v>
          </cell>
          <cell r="D105">
            <v>293203.96886178979</v>
          </cell>
        </row>
        <row r="106">
          <cell r="A106">
            <v>299947.46480724186</v>
          </cell>
          <cell r="B106">
            <v>299947.46480724186</v>
          </cell>
          <cell r="C106">
            <v>299947.46480724186</v>
          </cell>
          <cell r="D106">
            <v>324934.3310090524</v>
          </cell>
        </row>
        <row r="107">
          <cell r="A107">
            <v>260498.48732354393</v>
          </cell>
          <cell r="B107">
            <v>260498.48732354393</v>
          </cell>
          <cell r="C107">
            <v>260498.48732354393</v>
          </cell>
          <cell r="D107">
            <v>275623.10915442993</v>
          </cell>
        </row>
        <row r="108">
          <cell r="A108">
            <v>314432.02719935623</v>
          </cell>
          <cell r="B108">
            <v>314432.02719935623</v>
          </cell>
          <cell r="C108">
            <v>314432.02719935623</v>
          </cell>
          <cell r="D108">
            <v>343040.03399919532</v>
          </cell>
        </row>
        <row r="112">
          <cell r="A112">
            <v>352733.16721851396</v>
          </cell>
          <cell r="B112">
            <v>352733.16721851396</v>
          </cell>
          <cell r="C112">
            <v>352733.16721851396</v>
          </cell>
          <cell r="D112">
            <v>390916.45902314247</v>
          </cell>
        </row>
        <row r="113">
          <cell r="A113">
            <v>366486.01478736941</v>
          </cell>
          <cell r="B113">
            <v>366486.01478736941</v>
          </cell>
          <cell r="C113">
            <v>366486.01478736941</v>
          </cell>
          <cell r="D113">
            <v>407567.51848421176</v>
          </cell>
        </row>
        <row r="114">
          <cell r="A114">
            <v>321960.53319954511</v>
          </cell>
          <cell r="B114">
            <v>321960.53319954511</v>
          </cell>
          <cell r="C114">
            <v>321960.53319954511</v>
          </cell>
          <cell r="D114">
            <v>352090.66649943136</v>
          </cell>
        </row>
        <row r="115">
          <cell r="A115">
            <v>322847.71574654721</v>
          </cell>
          <cell r="B115">
            <v>322847.71574654721</v>
          </cell>
          <cell r="C115">
            <v>322847.71574654721</v>
          </cell>
          <cell r="D115">
            <v>353559.64468318393</v>
          </cell>
        </row>
        <row r="116">
          <cell r="A116">
            <v>334587.68034767918</v>
          </cell>
          <cell r="B116">
            <v>334587.68034767918</v>
          </cell>
          <cell r="C116">
            <v>334587.68034767918</v>
          </cell>
          <cell r="D116">
            <v>367874.60043459898</v>
          </cell>
        </row>
        <row r="117">
          <cell r="A117">
            <v>353677.61014173989</v>
          </cell>
          <cell r="B117">
            <v>353677.61014173989</v>
          </cell>
          <cell r="C117">
            <v>353677.61014173989</v>
          </cell>
          <cell r="D117">
            <v>391737.01267717482</v>
          </cell>
        </row>
        <row r="118">
          <cell r="A118">
            <v>330926.19899133209</v>
          </cell>
          <cell r="B118">
            <v>330926.19899133209</v>
          </cell>
          <cell r="C118">
            <v>330926.19899133209</v>
          </cell>
          <cell r="D118">
            <v>363387.74873916514</v>
          </cell>
        </row>
        <row r="119">
          <cell r="A119">
            <v>328110.15954405034</v>
          </cell>
          <cell r="B119">
            <v>328110.15954405034</v>
          </cell>
          <cell r="C119">
            <v>328110.15954405034</v>
          </cell>
          <cell r="D119">
            <v>359417.69943006296</v>
          </cell>
        </row>
        <row r="120">
          <cell r="A120">
            <v>328116.0412613122</v>
          </cell>
          <cell r="B120">
            <v>328116.0412613122</v>
          </cell>
          <cell r="C120">
            <v>328116.0412613122</v>
          </cell>
          <cell r="D120">
            <v>360145.05157664034</v>
          </cell>
        </row>
        <row r="121">
          <cell r="A121">
            <v>352201.92296533257</v>
          </cell>
          <cell r="B121">
            <v>352201.92296533257</v>
          </cell>
          <cell r="C121">
            <v>352201.92296533257</v>
          </cell>
          <cell r="D121">
            <v>390072.40370666573</v>
          </cell>
        </row>
        <row r="122">
          <cell r="A122">
            <v>332188.28840026655</v>
          </cell>
          <cell r="B122">
            <v>332188.28840026655</v>
          </cell>
          <cell r="C122">
            <v>332188.28840026655</v>
          </cell>
          <cell r="D122">
            <v>365235.36050033313</v>
          </cell>
        </row>
        <row r="123">
          <cell r="A123">
            <v>317479.27948603866</v>
          </cell>
          <cell r="B123">
            <v>317479.27948603866</v>
          </cell>
          <cell r="C123">
            <v>317479.27948603866</v>
          </cell>
          <cell r="D123">
            <v>346849.09935754829</v>
          </cell>
        </row>
        <row r="124">
          <cell r="A124">
            <v>364881.45772412838</v>
          </cell>
          <cell r="B124">
            <v>364881.45772412838</v>
          </cell>
          <cell r="C124">
            <v>364881.45772412838</v>
          </cell>
          <cell r="D124">
            <v>405741.82215516048</v>
          </cell>
        </row>
        <row r="125">
          <cell r="A125">
            <v>376514.29045449081</v>
          </cell>
          <cell r="B125">
            <v>376514.29045449081</v>
          </cell>
          <cell r="C125">
            <v>376514.29045449081</v>
          </cell>
          <cell r="D125">
            <v>420102.86306811363</v>
          </cell>
        </row>
        <row r="126">
          <cell r="A126">
            <v>331982.34520604607</v>
          </cell>
          <cell r="B126">
            <v>331982.34520604607</v>
          </cell>
          <cell r="C126">
            <v>331982.34520604607</v>
          </cell>
          <cell r="D126">
            <v>364977.93150755751</v>
          </cell>
        </row>
        <row r="127">
          <cell r="A127">
            <v>325857.28732831427</v>
          </cell>
          <cell r="B127">
            <v>325857.28732831427</v>
          </cell>
          <cell r="C127">
            <v>325857.28732831427</v>
          </cell>
          <cell r="D127">
            <v>357051.60916039278</v>
          </cell>
        </row>
        <row r="128">
          <cell r="A128">
            <v>327561.937064634</v>
          </cell>
          <cell r="B128">
            <v>327561.937064634</v>
          </cell>
          <cell r="C128">
            <v>327561.937064634</v>
          </cell>
          <cell r="D128">
            <v>359452.4213307926</v>
          </cell>
        </row>
        <row r="129">
          <cell r="A129">
            <v>313003.97367786791</v>
          </cell>
          <cell r="B129">
            <v>313003.97367786791</v>
          </cell>
          <cell r="C129">
            <v>313003.97367786791</v>
          </cell>
          <cell r="D129">
            <v>340894.96709733491</v>
          </cell>
        </row>
        <row r="130">
          <cell r="A130">
            <v>332974.94302292948</v>
          </cell>
          <cell r="B130">
            <v>332974.94302292948</v>
          </cell>
          <cell r="C130">
            <v>332974.94302292948</v>
          </cell>
          <cell r="D130">
            <v>365858.67877866194</v>
          </cell>
        </row>
        <row r="131">
          <cell r="A131">
            <v>335251.98962049471</v>
          </cell>
          <cell r="B131">
            <v>335251.98962049471</v>
          </cell>
          <cell r="C131">
            <v>335251.98962049471</v>
          </cell>
          <cell r="D131">
            <v>369064.98702561832</v>
          </cell>
        </row>
        <row r="132">
          <cell r="A132">
            <v>336707.33567945589</v>
          </cell>
          <cell r="B132">
            <v>336707.33567945589</v>
          </cell>
          <cell r="C132">
            <v>336707.33567945589</v>
          </cell>
          <cell r="D132">
            <v>369984.16959931987</v>
          </cell>
        </row>
        <row r="133">
          <cell r="A133">
            <v>299243.07883976371</v>
          </cell>
          <cell r="B133">
            <v>299243.07883976371</v>
          </cell>
          <cell r="C133">
            <v>299243.07883976371</v>
          </cell>
          <cell r="D133">
            <v>323873.84854970459</v>
          </cell>
        </row>
        <row r="134">
          <cell r="A134">
            <v>288929.39592163253</v>
          </cell>
          <cell r="B134">
            <v>288929.39592163253</v>
          </cell>
          <cell r="C134">
            <v>288929.39592163253</v>
          </cell>
          <cell r="D134">
            <v>310801.74490204069</v>
          </cell>
        </row>
        <row r="135">
          <cell r="A135">
            <v>293568.99061950174</v>
          </cell>
          <cell r="B135">
            <v>293568.99061950174</v>
          </cell>
          <cell r="C135">
            <v>293568.99061950174</v>
          </cell>
          <cell r="D135">
            <v>316781.23827437725</v>
          </cell>
        </row>
        <row r="136">
          <cell r="A136">
            <v>357358.0403073979</v>
          </cell>
          <cell r="B136">
            <v>357358.0403073979</v>
          </cell>
          <cell r="C136">
            <v>357358.0403073979</v>
          </cell>
          <cell r="D136">
            <v>395617.55038424721</v>
          </cell>
        </row>
        <row r="137">
          <cell r="A137">
            <v>378501.76734888204</v>
          </cell>
          <cell r="B137">
            <v>378501.76734888204</v>
          </cell>
          <cell r="C137">
            <v>378501.76734888204</v>
          </cell>
          <cell r="D137">
            <v>423127.20918610267</v>
          </cell>
        </row>
        <row r="138">
          <cell r="A138">
            <v>292328.88279841526</v>
          </cell>
          <cell r="B138">
            <v>292328.88279841526</v>
          </cell>
          <cell r="C138">
            <v>292328.88279841526</v>
          </cell>
          <cell r="D138">
            <v>315411.1034980191</v>
          </cell>
        </row>
        <row r="139">
          <cell r="A139">
            <v>344367.58768510306</v>
          </cell>
          <cell r="B139">
            <v>344367.58768510306</v>
          </cell>
          <cell r="C139">
            <v>344367.58768510306</v>
          </cell>
          <cell r="D139">
            <v>379559.48460637883</v>
          </cell>
        </row>
        <row r="140">
          <cell r="A140">
            <v>298728.70082412247</v>
          </cell>
          <cell r="B140">
            <v>298728.70082412247</v>
          </cell>
          <cell r="C140">
            <v>298728.70082412247</v>
          </cell>
          <cell r="D140">
            <v>323320.87603015319</v>
          </cell>
        </row>
        <row r="141">
          <cell r="A141">
            <v>339018.1855278564</v>
          </cell>
          <cell r="B141">
            <v>339018.1855278564</v>
          </cell>
          <cell r="C141">
            <v>339018.1855278564</v>
          </cell>
          <cell r="D141">
            <v>373322.73190982052</v>
          </cell>
        </row>
        <row r="142">
          <cell r="A142">
            <v>364798.46363166283</v>
          </cell>
          <cell r="B142">
            <v>364798.46363166283</v>
          </cell>
          <cell r="C142">
            <v>364798.46363166283</v>
          </cell>
          <cell r="D142">
            <v>405458.07953957858</v>
          </cell>
        </row>
        <row r="143">
          <cell r="A143">
            <v>316817.71064237418</v>
          </cell>
          <cell r="B143">
            <v>316817.71064237418</v>
          </cell>
          <cell r="C143">
            <v>316817.71064237418</v>
          </cell>
          <cell r="D143">
            <v>345752.13830296783</v>
          </cell>
        </row>
        <row r="144">
          <cell r="A144">
            <v>299399.64735550352</v>
          </cell>
          <cell r="B144">
            <v>299399.64735550352</v>
          </cell>
          <cell r="C144">
            <v>299399.64735550352</v>
          </cell>
          <cell r="D144">
            <v>324069.55919437943</v>
          </cell>
        </row>
        <row r="145">
          <cell r="A145">
            <v>10959110.623370305</v>
          </cell>
          <cell r="B145">
            <v>10959110.623370305</v>
          </cell>
          <cell r="C145">
            <v>10959110.623370305</v>
          </cell>
          <cell r="D145">
            <v>12039078.279212881</v>
          </cell>
        </row>
        <row r="148">
          <cell r="A148">
            <v>815514.81183311366</v>
          </cell>
          <cell r="B148">
            <v>815514.81183311366</v>
          </cell>
          <cell r="C148">
            <v>815514.81183311366</v>
          </cell>
          <cell r="D148">
            <v>969123.51479139214</v>
          </cell>
        </row>
        <row r="149">
          <cell r="A149">
            <v>815514.81183311366</v>
          </cell>
          <cell r="B149">
            <v>815514.81183311366</v>
          </cell>
          <cell r="C149">
            <v>815514.81183311366</v>
          </cell>
          <cell r="D149">
            <v>968583.51479139214</v>
          </cell>
        </row>
        <row r="150">
          <cell r="A150">
            <v>815514.81183311366</v>
          </cell>
          <cell r="B150">
            <v>815514.81183311366</v>
          </cell>
          <cell r="C150">
            <v>815514.81183311366</v>
          </cell>
          <cell r="D150">
            <v>967953.51479139214</v>
          </cell>
        </row>
        <row r="152">
          <cell r="A152">
            <v>318397.532195076</v>
          </cell>
          <cell r="B152">
            <v>318397.532195076</v>
          </cell>
          <cell r="C152">
            <v>318397.532195076</v>
          </cell>
          <cell r="D152">
            <v>347996.91524384497</v>
          </cell>
        </row>
        <row r="153">
          <cell r="A153">
            <v>335319.98705925228</v>
          </cell>
          <cell r="B153">
            <v>335319.98705925228</v>
          </cell>
          <cell r="C153">
            <v>335319.98705925228</v>
          </cell>
          <cell r="D153">
            <v>368969.98382406536</v>
          </cell>
        </row>
        <row r="154">
          <cell r="A154">
            <v>384327.91662550246</v>
          </cell>
          <cell r="B154">
            <v>384327.91662550246</v>
          </cell>
          <cell r="C154">
            <v>384327.91662550246</v>
          </cell>
          <cell r="D154">
            <v>429869.89578187809</v>
          </cell>
        </row>
        <row r="155">
          <cell r="A155">
            <v>720031.24927145173</v>
          </cell>
          <cell r="B155">
            <v>720031.24927145173</v>
          </cell>
          <cell r="C155">
            <v>720031.24927145173</v>
          </cell>
          <cell r="D155">
            <v>849229.0615893146</v>
          </cell>
        </row>
        <row r="156">
          <cell r="A156">
            <v>815514.81183311366</v>
          </cell>
          <cell r="B156">
            <v>815514.81183311366</v>
          </cell>
          <cell r="C156">
            <v>815514.81183311366</v>
          </cell>
          <cell r="D156">
            <v>969213.51479139214</v>
          </cell>
        </row>
        <row r="157">
          <cell r="A157">
            <v>815514.81183311366</v>
          </cell>
          <cell r="B157">
            <v>815514.81183311366</v>
          </cell>
          <cell r="C157">
            <v>815514.81183311366</v>
          </cell>
          <cell r="D157">
            <v>969033.51479139214</v>
          </cell>
        </row>
        <row r="158">
          <cell r="A158">
            <v>815514.81183311366</v>
          </cell>
          <cell r="B158">
            <v>815514.81183311366</v>
          </cell>
          <cell r="C158">
            <v>815514.81183311366</v>
          </cell>
          <cell r="D158">
            <v>968853.51479139214</v>
          </cell>
        </row>
        <row r="159">
          <cell r="A159">
            <v>815514.81183311366</v>
          </cell>
          <cell r="B159">
            <v>815514.81183311366</v>
          </cell>
          <cell r="C159">
            <v>815514.81183311366</v>
          </cell>
          <cell r="D159">
            <v>969033.51479139214</v>
          </cell>
        </row>
        <row r="160">
          <cell r="A160">
            <v>892540.538257726</v>
          </cell>
          <cell r="B160">
            <v>892540.538257726</v>
          </cell>
          <cell r="C160">
            <v>892540.538257726</v>
          </cell>
          <cell r="D160">
            <v>1065675.6728221576</v>
          </cell>
        </row>
        <row r="161">
          <cell r="A161">
            <v>369900.94630762574</v>
          </cell>
          <cell r="B161">
            <v>369900.94630762574</v>
          </cell>
          <cell r="C161">
            <v>369900.94630762574</v>
          </cell>
          <cell r="D161">
            <v>412376.1828845322</v>
          </cell>
        </row>
        <row r="162">
          <cell r="A162">
            <v>407192.81829222263</v>
          </cell>
          <cell r="B162">
            <v>407192.81829222263</v>
          </cell>
          <cell r="C162">
            <v>407192.81829222263</v>
          </cell>
          <cell r="D162">
            <v>458451.02286527841</v>
          </cell>
        </row>
        <row r="163">
          <cell r="A163">
            <v>442525.46198598086</v>
          </cell>
          <cell r="B163">
            <v>442525.46198598086</v>
          </cell>
          <cell r="C163">
            <v>442525.46198598086</v>
          </cell>
          <cell r="D163">
            <v>502346.82748247613</v>
          </cell>
        </row>
        <row r="164">
          <cell r="A164">
            <v>445405.20385986409</v>
          </cell>
          <cell r="B164">
            <v>445405.20385986409</v>
          </cell>
          <cell r="C164">
            <v>445405.20385986409</v>
          </cell>
          <cell r="D164">
            <v>506756.50482483016</v>
          </cell>
        </row>
        <row r="165">
          <cell r="A165">
            <v>406929.86474220257</v>
          </cell>
          <cell r="B165">
            <v>406929.86474220257</v>
          </cell>
          <cell r="C165">
            <v>406929.86474220257</v>
          </cell>
          <cell r="D165">
            <v>458662.3309277533</v>
          </cell>
        </row>
        <row r="166">
          <cell r="A166">
            <v>815514.81183311366</v>
          </cell>
          <cell r="B166">
            <v>815514.81183311366</v>
          </cell>
          <cell r="C166">
            <v>815514.81183311366</v>
          </cell>
          <cell r="D166">
            <v>969213.51479139214</v>
          </cell>
        </row>
        <row r="167">
          <cell r="A167">
            <v>598187.00658724713</v>
          </cell>
          <cell r="B167">
            <v>598187.00658724713</v>
          </cell>
          <cell r="C167">
            <v>598187.00658724713</v>
          </cell>
          <cell r="D167">
            <v>697553.75823405886</v>
          </cell>
        </row>
        <row r="168">
          <cell r="A168">
            <v>596826.48013455421</v>
          </cell>
          <cell r="B168">
            <v>596826.48013455421</v>
          </cell>
          <cell r="C168">
            <v>596826.48013455421</v>
          </cell>
          <cell r="D168">
            <v>695493.10016819264</v>
          </cell>
        </row>
        <row r="169">
          <cell r="A169">
            <v>1062057.3470094549</v>
          </cell>
          <cell r="B169">
            <v>1062057.3470094549</v>
          </cell>
          <cell r="C169">
            <v>1062057.3470094549</v>
          </cell>
          <cell r="D169">
            <v>1277571.6837618186</v>
          </cell>
        </row>
        <row r="170">
          <cell r="A170">
            <v>377733.91331352585</v>
          </cell>
          <cell r="B170">
            <v>377733.91331352585</v>
          </cell>
          <cell r="C170">
            <v>377733.91331352585</v>
          </cell>
          <cell r="D170">
            <v>421897.39164190722</v>
          </cell>
        </row>
        <row r="171">
          <cell r="A171">
            <v>542325.28659723187</v>
          </cell>
          <cell r="B171">
            <v>542325.28659723187</v>
          </cell>
          <cell r="C171">
            <v>542325.28659723187</v>
          </cell>
          <cell r="D171">
            <v>627186.60824653995</v>
          </cell>
        </row>
        <row r="172">
          <cell r="A172">
            <v>277053.06984838069</v>
          </cell>
          <cell r="B172">
            <v>277053.06984838069</v>
          </cell>
          <cell r="C172">
            <v>277053.06984838069</v>
          </cell>
          <cell r="D172">
            <v>295956.33731047588</v>
          </cell>
        </row>
        <row r="173">
          <cell r="A173">
            <v>815514.81183311366</v>
          </cell>
          <cell r="B173">
            <v>815514.81183311366</v>
          </cell>
          <cell r="C173">
            <v>815514.81183311366</v>
          </cell>
          <cell r="D173">
            <v>969303.51479139214</v>
          </cell>
        </row>
        <row r="174">
          <cell r="A174">
            <v>273869.42763280694</v>
          </cell>
          <cell r="B174">
            <v>273869.42763280694</v>
          </cell>
          <cell r="C174">
            <v>273869.42763280694</v>
          </cell>
          <cell r="D174">
            <v>292156.78454100864</v>
          </cell>
        </row>
        <row r="175">
          <cell r="A175">
            <v>428430.44808311085</v>
          </cell>
          <cell r="B175">
            <v>428430.44808311085</v>
          </cell>
          <cell r="C175">
            <v>428430.44808311085</v>
          </cell>
          <cell r="D175">
            <v>484638.06010388851</v>
          </cell>
        </row>
        <row r="176">
          <cell r="A176">
            <v>399069.87575500173</v>
          </cell>
          <cell r="B176">
            <v>399069.87575500173</v>
          </cell>
          <cell r="C176">
            <v>399069.87575500173</v>
          </cell>
          <cell r="D176">
            <v>448837.34469375218</v>
          </cell>
        </row>
        <row r="180">
          <cell r="A180">
            <v>346588.21209658851</v>
          </cell>
          <cell r="B180">
            <v>346588.21209658851</v>
          </cell>
          <cell r="C180">
            <v>346588.21209658851</v>
          </cell>
          <cell r="D180">
            <v>382695.26512073568</v>
          </cell>
        </row>
        <row r="181">
          <cell r="A181">
            <v>279759.19500651903</v>
          </cell>
          <cell r="B181">
            <v>279759.19500651903</v>
          </cell>
          <cell r="C181">
            <v>279759.19500651903</v>
          </cell>
          <cell r="D181">
            <v>298798.99375814875</v>
          </cell>
        </row>
        <row r="182">
          <cell r="A182">
            <v>314671.03941673093</v>
          </cell>
          <cell r="B182">
            <v>314671.03941673093</v>
          </cell>
          <cell r="C182">
            <v>314671.03941673093</v>
          </cell>
          <cell r="D182">
            <v>342888.79927091359</v>
          </cell>
        </row>
        <row r="183">
          <cell r="A183">
            <v>369005.2140409812</v>
          </cell>
          <cell r="B183">
            <v>369005.2140409812</v>
          </cell>
          <cell r="C183">
            <v>369005.2140409812</v>
          </cell>
          <cell r="D183">
            <v>411256.51755122648</v>
          </cell>
        </row>
        <row r="184">
          <cell r="A184">
            <v>289201.20630113938</v>
          </cell>
          <cell r="B184">
            <v>289201.20630113938</v>
          </cell>
          <cell r="C184">
            <v>289201.20630113938</v>
          </cell>
          <cell r="D184">
            <v>311501.50787642429</v>
          </cell>
        </row>
        <row r="185">
          <cell r="A185">
            <v>349617.06138814084</v>
          </cell>
          <cell r="B185">
            <v>349617.06138814084</v>
          </cell>
          <cell r="C185">
            <v>349617.06138814084</v>
          </cell>
          <cell r="D185">
            <v>386571.32673517615</v>
          </cell>
        </row>
        <row r="186">
          <cell r="A186">
            <v>1948841.9282500998</v>
          </cell>
          <cell r="B186">
            <v>1948841.9282500998</v>
          </cell>
          <cell r="C186">
            <v>1948841.9282500998</v>
          </cell>
          <cell r="D186">
            <v>2133712.4103126246</v>
          </cell>
        </row>
        <row r="189">
          <cell r="A189">
            <v>317304.77471006551</v>
          </cell>
          <cell r="B189">
            <v>317304.77471006551</v>
          </cell>
          <cell r="C189">
            <v>317304.77471006551</v>
          </cell>
          <cell r="D189">
            <v>346630.96838758193</v>
          </cell>
        </row>
        <row r="190">
          <cell r="A190">
            <v>293387.18700492487</v>
          </cell>
          <cell r="B190">
            <v>293387.18700492487</v>
          </cell>
          <cell r="C190">
            <v>293387.18700492487</v>
          </cell>
          <cell r="D190">
            <v>315833.98375615606</v>
          </cell>
        </row>
        <row r="191">
          <cell r="A191">
            <v>319070.96529623092</v>
          </cell>
          <cell r="B191">
            <v>319070.96529623092</v>
          </cell>
          <cell r="C191">
            <v>319070.96529623092</v>
          </cell>
          <cell r="D191">
            <v>348388.70662028861</v>
          </cell>
        </row>
        <row r="192">
          <cell r="A192">
            <v>278815.45320414071</v>
          </cell>
          <cell r="B192">
            <v>278815.45320414071</v>
          </cell>
          <cell r="C192">
            <v>278815.45320414071</v>
          </cell>
          <cell r="D192">
            <v>298519.31650517584</v>
          </cell>
        </row>
        <row r="193">
          <cell r="A193">
            <v>357164.50128931558</v>
          </cell>
          <cell r="B193">
            <v>357164.50128931558</v>
          </cell>
          <cell r="C193">
            <v>357164.50128931558</v>
          </cell>
          <cell r="D193">
            <v>396455.6266116444</v>
          </cell>
        </row>
        <row r="194">
          <cell r="A194">
            <v>319147.94025887363</v>
          </cell>
          <cell r="B194">
            <v>319147.94025887363</v>
          </cell>
          <cell r="C194">
            <v>319147.94025887363</v>
          </cell>
          <cell r="D194">
            <v>348574.92532359198</v>
          </cell>
        </row>
        <row r="195">
          <cell r="A195">
            <v>353005.9850552667</v>
          </cell>
          <cell r="B195">
            <v>353005.9850552667</v>
          </cell>
          <cell r="C195">
            <v>353005.9850552667</v>
          </cell>
          <cell r="D195">
            <v>391257.48131908342</v>
          </cell>
        </row>
        <row r="196">
          <cell r="A196">
            <v>348820.00116849813</v>
          </cell>
          <cell r="B196">
            <v>348820.00116849813</v>
          </cell>
          <cell r="C196">
            <v>348820.00116849813</v>
          </cell>
          <cell r="D196">
            <v>385665.00146062276</v>
          </cell>
        </row>
        <row r="197">
          <cell r="A197">
            <v>273781.49562075728</v>
          </cell>
          <cell r="B197">
            <v>273781.49562075728</v>
          </cell>
          <cell r="C197">
            <v>273781.49562075728</v>
          </cell>
          <cell r="D197">
            <v>292226.86952594662</v>
          </cell>
        </row>
        <row r="198">
          <cell r="A198">
            <v>326591.13619335816</v>
          </cell>
          <cell r="B198">
            <v>326591.13619335816</v>
          </cell>
          <cell r="C198">
            <v>326591.13619335816</v>
          </cell>
          <cell r="D198">
            <v>358238.92024169775</v>
          </cell>
        </row>
        <row r="199">
          <cell r="A199">
            <v>298297.69673782843</v>
          </cell>
          <cell r="B199">
            <v>298297.69673782843</v>
          </cell>
          <cell r="C199">
            <v>298297.69673782843</v>
          </cell>
          <cell r="D199">
            <v>321072.12092228554</v>
          </cell>
        </row>
        <row r="200">
          <cell r="A200">
            <v>321440.92665575462</v>
          </cell>
          <cell r="B200">
            <v>321440.92665575462</v>
          </cell>
          <cell r="C200">
            <v>321440.92665575462</v>
          </cell>
          <cell r="D200">
            <v>350901.15831969329</v>
          </cell>
        </row>
        <row r="201">
          <cell r="A201">
            <v>310749.69985307328</v>
          </cell>
          <cell r="B201">
            <v>310749.69985307328</v>
          </cell>
          <cell r="C201">
            <v>310749.69985307328</v>
          </cell>
          <cell r="D201">
            <v>338077.12481634156</v>
          </cell>
        </row>
        <row r="202">
          <cell r="A202">
            <v>275552.96691119933</v>
          </cell>
          <cell r="B202">
            <v>275552.96691119933</v>
          </cell>
          <cell r="C202">
            <v>275552.96691119933</v>
          </cell>
          <cell r="D202">
            <v>293991.20863899909</v>
          </cell>
        </row>
        <row r="203">
          <cell r="A203">
            <v>264736.36278109392</v>
          </cell>
          <cell r="B203">
            <v>264736.36278109392</v>
          </cell>
          <cell r="C203">
            <v>264736.36278109392</v>
          </cell>
          <cell r="D203">
            <v>280020.45347636746</v>
          </cell>
        </row>
        <row r="204">
          <cell r="A204">
            <v>293537.50774865109</v>
          </cell>
          <cell r="B204">
            <v>293537.50774865109</v>
          </cell>
          <cell r="C204">
            <v>293537.50774865109</v>
          </cell>
          <cell r="D204">
            <v>316741.88468581386</v>
          </cell>
        </row>
        <row r="205">
          <cell r="A205">
            <v>4951404.6004890325</v>
          </cell>
          <cell r="B205">
            <v>4951404.6004890325</v>
          </cell>
          <cell r="C205">
            <v>4951404.6004890325</v>
          </cell>
          <cell r="D205">
            <v>5382595.7506112894</v>
          </cell>
        </row>
        <row r="208">
          <cell r="A208">
            <v>317591.9869336111</v>
          </cell>
          <cell r="B208">
            <v>317591.9869336111</v>
          </cell>
          <cell r="C208">
            <v>317591.9869336111</v>
          </cell>
          <cell r="D208">
            <v>346989.98366701388</v>
          </cell>
        </row>
        <row r="209">
          <cell r="A209">
            <v>296181.9094650239</v>
          </cell>
          <cell r="B209">
            <v>296181.9094650239</v>
          </cell>
          <cell r="C209">
            <v>296181.9094650239</v>
          </cell>
          <cell r="D209">
            <v>320047.38683127984</v>
          </cell>
        </row>
        <row r="210">
          <cell r="A210">
            <v>294350.64819801296</v>
          </cell>
          <cell r="B210">
            <v>294350.64819801296</v>
          </cell>
          <cell r="C210">
            <v>294350.64819801296</v>
          </cell>
          <cell r="D210">
            <v>317038.3102475162</v>
          </cell>
        </row>
        <row r="211">
          <cell r="A211">
            <v>375650.10367220041</v>
          </cell>
          <cell r="B211">
            <v>375650.10367220041</v>
          </cell>
          <cell r="C211">
            <v>375650.10367220041</v>
          </cell>
          <cell r="D211">
            <v>419562.62959025049</v>
          </cell>
        </row>
        <row r="212">
          <cell r="A212">
            <v>355901.59878691321</v>
          </cell>
          <cell r="B212">
            <v>355901.59878691321</v>
          </cell>
          <cell r="C212">
            <v>355901.59878691321</v>
          </cell>
          <cell r="D212">
            <v>394516.99848364154</v>
          </cell>
        </row>
        <row r="213">
          <cell r="A213">
            <v>295581.77316333656</v>
          </cell>
          <cell r="B213">
            <v>295581.77316333656</v>
          </cell>
          <cell r="C213">
            <v>295581.77316333656</v>
          </cell>
          <cell r="D213">
            <v>319027.21645417076</v>
          </cell>
        </row>
        <row r="214">
          <cell r="A214">
            <v>299797.56863223639</v>
          </cell>
          <cell r="B214">
            <v>299797.56863223639</v>
          </cell>
          <cell r="C214">
            <v>299797.56863223639</v>
          </cell>
          <cell r="D214">
            <v>324386.96079029544</v>
          </cell>
        </row>
        <row r="215">
          <cell r="A215">
            <v>309145.54526808532</v>
          </cell>
          <cell r="B215">
            <v>309145.54526808532</v>
          </cell>
          <cell r="C215">
            <v>309145.54526808532</v>
          </cell>
          <cell r="D215">
            <v>335981.93158510671</v>
          </cell>
        </row>
        <row r="216">
          <cell r="A216">
            <v>2544201.1341194198</v>
          </cell>
          <cell r="B216">
            <v>2544201.1341194198</v>
          </cell>
          <cell r="C216">
            <v>2544201.1341194198</v>
          </cell>
          <cell r="D216">
            <v>2777551.4176492752</v>
          </cell>
        </row>
        <row r="219">
          <cell r="A219">
            <v>270538.03246174922</v>
          </cell>
          <cell r="B219">
            <v>270538.03246174922</v>
          </cell>
          <cell r="C219">
            <v>270538.03246174922</v>
          </cell>
          <cell r="D219">
            <v>288172.54057718656</v>
          </cell>
        </row>
        <row r="220">
          <cell r="A220">
            <v>305422.38817534823</v>
          </cell>
          <cell r="B220">
            <v>305422.38817534823</v>
          </cell>
          <cell r="C220">
            <v>305422.38817534823</v>
          </cell>
          <cell r="D220">
            <v>331777.98521918524</v>
          </cell>
        </row>
        <row r="221">
          <cell r="A221">
            <v>350187.71059257351</v>
          </cell>
          <cell r="B221">
            <v>350187.71059257351</v>
          </cell>
          <cell r="C221">
            <v>350187.71059257351</v>
          </cell>
          <cell r="D221">
            <v>387734.63824071683</v>
          </cell>
        </row>
        <row r="222">
          <cell r="A222">
            <v>351264.77486602537</v>
          </cell>
          <cell r="B222">
            <v>351264.77486602537</v>
          </cell>
          <cell r="C222">
            <v>351264.77486602537</v>
          </cell>
          <cell r="D222">
            <v>389080.96858253173</v>
          </cell>
        </row>
        <row r="223">
          <cell r="A223">
            <v>289653.27439402969</v>
          </cell>
          <cell r="B223">
            <v>289653.27439402969</v>
          </cell>
          <cell r="C223">
            <v>289653.27439402969</v>
          </cell>
          <cell r="D223">
            <v>312066.59299253713</v>
          </cell>
        </row>
        <row r="224">
          <cell r="A224">
            <v>314496.917248271</v>
          </cell>
          <cell r="B224">
            <v>314496.917248271</v>
          </cell>
          <cell r="C224">
            <v>314496.917248271</v>
          </cell>
          <cell r="D224">
            <v>342761.14656033873</v>
          </cell>
        </row>
        <row r="225">
          <cell r="A225">
            <v>260517.46324498058</v>
          </cell>
          <cell r="B225">
            <v>260517.46324498058</v>
          </cell>
          <cell r="C225">
            <v>260517.46324498058</v>
          </cell>
          <cell r="D225">
            <v>275646.82905622566</v>
          </cell>
        </row>
        <row r="226">
          <cell r="A226">
            <v>2142080.5609829775</v>
          </cell>
          <cell r="B226">
            <v>2142080.5609829775</v>
          </cell>
          <cell r="C226">
            <v>2142080.5609829775</v>
          </cell>
          <cell r="D226">
            <v>2327240.701228722</v>
          </cell>
        </row>
        <row r="229">
          <cell r="A229">
            <v>275256.11563903844</v>
          </cell>
          <cell r="B229">
            <v>275256.11563903844</v>
          </cell>
          <cell r="C229">
            <v>275256.11563903844</v>
          </cell>
          <cell r="D229">
            <v>294070.1445487981</v>
          </cell>
        </row>
        <row r="230">
          <cell r="A230">
            <v>290472.30069038318</v>
          </cell>
          <cell r="B230">
            <v>290472.30069038318</v>
          </cell>
          <cell r="C230">
            <v>290472.30069038318</v>
          </cell>
          <cell r="D230">
            <v>313090.37586297904</v>
          </cell>
        </row>
        <row r="231">
          <cell r="A231">
            <v>357285.66912151134</v>
          </cell>
          <cell r="B231">
            <v>357285.66912151134</v>
          </cell>
          <cell r="C231">
            <v>357285.66912151134</v>
          </cell>
          <cell r="D231">
            <v>396157.08640188916</v>
          </cell>
        </row>
        <row r="232">
          <cell r="A232">
            <v>315731.80823627021</v>
          </cell>
          <cell r="B232">
            <v>315731.80823627021</v>
          </cell>
          <cell r="C232">
            <v>315731.80823627021</v>
          </cell>
          <cell r="D232">
            <v>344664.76029533776</v>
          </cell>
        </row>
        <row r="233">
          <cell r="A233">
            <v>294248.95848789281</v>
          </cell>
          <cell r="B233">
            <v>294248.95848789281</v>
          </cell>
          <cell r="C233">
            <v>294248.95848789281</v>
          </cell>
          <cell r="D233">
            <v>316911.198109866</v>
          </cell>
        </row>
        <row r="234">
          <cell r="A234">
            <v>288334.84323205944</v>
          </cell>
          <cell r="B234">
            <v>288334.84323205944</v>
          </cell>
          <cell r="C234">
            <v>288334.84323205944</v>
          </cell>
          <cell r="D234">
            <v>310418.55404007435</v>
          </cell>
        </row>
        <row r="235">
          <cell r="A235">
            <v>269671.05437969178</v>
          </cell>
          <cell r="B235">
            <v>269671.05437969178</v>
          </cell>
          <cell r="C235">
            <v>269671.05437969178</v>
          </cell>
          <cell r="D235">
            <v>286188.81797461474</v>
          </cell>
        </row>
        <row r="236">
          <cell r="A236">
            <v>289888.22428159713</v>
          </cell>
          <cell r="B236">
            <v>289888.22428159713</v>
          </cell>
          <cell r="C236">
            <v>289888.22428159713</v>
          </cell>
          <cell r="D236">
            <v>311460.28035199642</v>
          </cell>
        </row>
        <row r="237">
          <cell r="A237">
            <v>320993.7067477674</v>
          </cell>
          <cell r="B237">
            <v>320993.7067477674</v>
          </cell>
          <cell r="C237">
            <v>320993.7067477674</v>
          </cell>
          <cell r="D237">
            <v>350792.13343470922</v>
          </cell>
        </row>
        <row r="238">
          <cell r="A238">
            <v>302471.41261855786</v>
          </cell>
          <cell r="B238">
            <v>302471.41261855786</v>
          </cell>
          <cell r="C238">
            <v>302471.41261855786</v>
          </cell>
          <cell r="D238">
            <v>328089.26577319729</v>
          </cell>
        </row>
        <row r="239">
          <cell r="A239">
            <v>286328.54993847915</v>
          </cell>
          <cell r="B239">
            <v>286328.54993847915</v>
          </cell>
          <cell r="C239">
            <v>286328.54993847915</v>
          </cell>
          <cell r="D239">
            <v>307910.68742309895</v>
          </cell>
        </row>
        <row r="240">
          <cell r="A240">
            <v>332732.68017423589</v>
          </cell>
          <cell r="B240">
            <v>332732.68017423589</v>
          </cell>
          <cell r="C240">
            <v>332732.68017423589</v>
          </cell>
          <cell r="D240">
            <v>365915.85021779494</v>
          </cell>
        </row>
        <row r="241">
          <cell r="A241">
            <v>332865.92058138025</v>
          </cell>
          <cell r="B241">
            <v>332865.92058138025</v>
          </cell>
          <cell r="C241">
            <v>332865.92058138025</v>
          </cell>
          <cell r="D241">
            <v>366082.40072672529</v>
          </cell>
        </row>
        <row r="242">
          <cell r="A242">
            <v>283261.15803712921</v>
          </cell>
          <cell r="B242">
            <v>283261.15803712921</v>
          </cell>
          <cell r="C242">
            <v>283261.15803712921</v>
          </cell>
          <cell r="D242">
            <v>304076.44754641154</v>
          </cell>
        </row>
        <row r="243">
          <cell r="A243">
            <v>321190.07110649848</v>
          </cell>
          <cell r="B243">
            <v>321190.07110649848</v>
          </cell>
          <cell r="C243">
            <v>321190.07110649848</v>
          </cell>
          <cell r="D243">
            <v>351037.58888312313</v>
          </cell>
        </row>
        <row r="244">
          <cell r="A244">
            <v>4560732.4732724922</v>
          </cell>
          <cell r="B244">
            <v>4560732.4732724922</v>
          </cell>
          <cell r="C244">
            <v>4560732.4732724922</v>
          </cell>
          <cell r="D244">
            <v>4946865.5915906159</v>
          </cell>
        </row>
        <row r="247">
          <cell r="A247">
            <v>291807.54805992369</v>
          </cell>
          <cell r="B247">
            <v>291807.54805992369</v>
          </cell>
          <cell r="C247">
            <v>364759.43507490464</v>
          </cell>
          <cell r="D247">
            <v>314759.43507490464</v>
          </cell>
        </row>
        <row r="248">
          <cell r="A248">
            <v>290719.68012437521</v>
          </cell>
          <cell r="B248">
            <v>290719.68012437521</v>
          </cell>
          <cell r="C248">
            <v>363399.60015546903</v>
          </cell>
          <cell r="D248">
            <v>313399.60015546903</v>
          </cell>
        </row>
        <row r="249">
          <cell r="A249">
            <v>274064.1695068652</v>
          </cell>
          <cell r="B249">
            <v>274064.1695068652</v>
          </cell>
          <cell r="C249">
            <v>342580.21188358153</v>
          </cell>
          <cell r="D249">
            <v>292130.21188358153</v>
          </cell>
        </row>
        <row r="250">
          <cell r="A250">
            <v>276389.90206482622</v>
          </cell>
          <cell r="B250">
            <v>276389.90206482622</v>
          </cell>
          <cell r="C250">
            <v>345487.37758103275</v>
          </cell>
          <cell r="D250">
            <v>295487.37758103275</v>
          </cell>
        </row>
        <row r="251">
          <cell r="A251">
            <v>253764.04524434503</v>
          </cell>
          <cell r="B251">
            <v>253764.04524434503</v>
          </cell>
          <cell r="C251">
            <v>317205.05655543134</v>
          </cell>
          <cell r="D251">
            <v>266305.05655543134</v>
          </cell>
        </row>
        <row r="252">
          <cell r="A252">
            <v>287553.78479076154</v>
          </cell>
          <cell r="B252">
            <v>287553.78479076154</v>
          </cell>
          <cell r="C252">
            <v>359442.23098845198</v>
          </cell>
          <cell r="D252">
            <v>308542.23098845198</v>
          </cell>
        </row>
        <row r="253">
          <cell r="A253">
            <v>269606.57155584509</v>
          </cell>
          <cell r="B253">
            <v>269606.57155584509</v>
          </cell>
          <cell r="C253">
            <v>337008.21444480639</v>
          </cell>
          <cell r="D253">
            <v>287008.21444480639</v>
          </cell>
        </row>
        <row r="254">
          <cell r="A254">
            <v>260959.08430282053</v>
          </cell>
          <cell r="B254">
            <v>260959.08430282053</v>
          </cell>
          <cell r="C254">
            <v>326198.85537852574</v>
          </cell>
          <cell r="D254">
            <v>276198.85537852574</v>
          </cell>
        </row>
        <row r="255">
          <cell r="A255">
            <v>281504.1112147065</v>
          </cell>
          <cell r="B255">
            <v>281504.1112147065</v>
          </cell>
          <cell r="C255">
            <v>351880.13901838317</v>
          </cell>
          <cell r="D255">
            <v>301880.13901838317</v>
          </cell>
        </row>
        <row r="256">
          <cell r="A256">
            <v>279353.60157602874</v>
          </cell>
          <cell r="B256">
            <v>279353.60157602874</v>
          </cell>
          <cell r="C256">
            <v>349192.00197003596</v>
          </cell>
          <cell r="D256">
            <v>299192.00197003596</v>
          </cell>
        </row>
        <row r="257">
          <cell r="A257">
            <v>281625.27199002233</v>
          </cell>
          <cell r="B257">
            <v>281625.27199002233</v>
          </cell>
          <cell r="C257">
            <v>352031.58998752787</v>
          </cell>
          <cell r="D257">
            <v>302031.58998752787</v>
          </cell>
        </row>
        <row r="258">
          <cell r="A258">
            <v>3047347.7704305202</v>
          </cell>
          <cell r="B258">
            <v>3047347.7704305202</v>
          </cell>
          <cell r="C258">
            <v>3809184.7130381507</v>
          </cell>
          <cell r="D258">
            <v>3256934.7130381507</v>
          </cell>
        </row>
        <row r="261">
          <cell r="A261">
            <v>290243.61968061357</v>
          </cell>
          <cell r="B261">
            <v>290243.61968061357</v>
          </cell>
          <cell r="C261">
            <v>290243.61968061357</v>
          </cell>
          <cell r="D261">
            <v>312804.52460076695</v>
          </cell>
        </row>
        <row r="262">
          <cell r="A262">
            <v>394749.69641334604</v>
          </cell>
          <cell r="B262">
            <v>394749.69641334604</v>
          </cell>
          <cell r="C262">
            <v>394749.69641334604</v>
          </cell>
          <cell r="D262">
            <v>442897.12051668257</v>
          </cell>
        </row>
        <row r="263">
          <cell r="A263">
            <v>296357.56447048974</v>
          </cell>
          <cell r="B263">
            <v>296357.56447048974</v>
          </cell>
          <cell r="C263">
            <v>296357.56447048974</v>
          </cell>
          <cell r="D263">
            <v>320086.95558811212</v>
          </cell>
        </row>
        <row r="264">
          <cell r="A264">
            <v>373715.20117228647</v>
          </cell>
          <cell r="B264">
            <v>373715.20117228647</v>
          </cell>
          <cell r="C264">
            <v>373715.20117228647</v>
          </cell>
          <cell r="D264">
            <v>416694.00146535813</v>
          </cell>
        </row>
        <row r="265">
          <cell r="A265">
            <v>289939.61318889435</v>
          </cell>
          <cell r="B265">
            <v>289939.61318889435</v>
          </cell>
          <cell r="C265">
            <v>289939.61318889435</v>
          </cell>
          <cell r="D265">
            <v>312424.51648611791</v>
          </cell>
        </row>
        <row r="266">
          <cell r="A266">
            <v>324475.40430666908</v>
          </cell>
          <cell r="B266">
            <v>324475.40430666908</v>
          </cell>
          <cell r="C266">
            <v>324475.40430666908</v>
          </cell>
          <cell r="D266">
            <v>355414.25538333633</v>
          </cell>
        </row>
        <row r="267">
          <cell r="A267">
            <v>297629.51787108579</v>
          </cell>
          <cell r="B267">
            <v>297629.51787108579</v>
          </cell>
          <cell r="C267">
            <v>297629.51787108579</v>
          </cell>
          <cell r="D267">
            <v>322036.89733885723</v>
          </cell>
        </row>
        <row r="268">
          <cell r="A268">
            <v>343253.79885963432</v>
          </cell>
          <cell r="B268">
            <v>343253.79885963432</v>
          </cell>
          <cell r="C268">
            <v>343253.79885963432</v>
          </cell>
          <cell r="D268">
            <v>378707.24857454293</v>
          </cell>
        </row>
        <row r="269">
          <cell r="A269">
            <v>331045.21448298165</v>
          </cell>
          <cell r="B269">
            <v>331045.21448298165</v>
          </cell>
          <cell r="C269">
            <v>331045.21448298165</v>
          </cell>
          <cell r="D269">
            <v>363806.51810372708</v>
          </cell>
        </row>
        <row r="270">
          <cell r="A270">
            <v>316759.89331783022</v>
          </cell>
          <cell r="B270">
            <v>316759.89331783022</v>
          </cell>
          <cell r="C270">
            <v>316759.89331783022</v>
          </cell>
          <cell r="D270">
            <v>345949.86664728785</v>
          </cell>
        </row>
        <row r="271">
          <cell r="A271">
            <v>303702.62155173795</v>
          </cell>
          <cell r="B271">
            <v>303702.62155173795</v>
          </cell>
          <cell r="C271">
            <v>303702.62155173795</v>
          </cell>
          <cell r="D271">
            <v>329178.27693967248</v>
          </cell>
        </row>
        <row r="272">
          <cell r="A272">
            <v>316212.11433883128</v>
          </cell>
          <cell r="B272">
            <v>316212.11433883128</v>
          </cell>
          <cell r="C272">
            <v>316212.11433883128</v>
          </cell>
          <cell r="D272">
            <v>345265.1429235391</v>
          </cell>
        </row>
        <row r="273">
          <cell r="A273">
            <v>339681.96584843087</v>
          </cell>
          <cell r="B273">
            <v>339681.96584843087</v>
          </cell>
          <cell r="C273">
            <v>339681.96584843087</v>
          </cell>
          <cell r="D273">
            <v>374242.45731053856</v>
          </cell>
        </row>
        <row r="274">
          <cell r="A274">
            <v>650010.46414554736</v>
          </cell>
          <cell r="B274">
            <v>650010.46414554736</v>
          </cell>
          <cell r="C274">
            <v>650010.46414554736</v>
          </cell>
          <cell r="D274">
            <v>762153.08018193417</v>
          </cell>
        </row>
        <row r="275">
          <cell r="A275">
            <v>345346.0128250143</v>
          </cell>
          <cell r="B275">
            <v>345346.0128250143</v>
          </cell>
          <cell r="C275">
            <v>345346.0128250143</v>
          </cell>
          <cell r="D275">
            <v>381682.51603126788</v>
          </cell>
        </row>
        <row r="276">
          <cell r="A276">
            <v>281019.17912301514</v>
          </cell>
          <cell r="B276">
            <v>281019.17912301514</v>
          </cell>
          <cell r="C276">
            <v>281019.17912301514</v>
          </cell>
          <cell r="D276">
            <v>300733.97390376887</v>
          </cell>
        </row>
        <row r="277">
          <cell r="A277">
            <v>300129.13176564634</v>
          </cell>
          <cell r="B277">
            <v>300129.13176564634</v>
          </cell>
          <cell r="C277">
            <v>300129.13176564634</v>
          </cell>
          <cell r="D277">
            <v>324891.41470705799</v>
          </cell>
        </row>
        <row r="278">
          <cell r="A278">
            <v>290235.05145533645</v>
          </cell>
          <cell r="B278">
            <v>290235.05145533645</v>
          </cell>
          <cell r="C278">
            <v>290235.05145533645</v>
          </cell>
          <cell r="D278">
            <v>312433.8143191706</v>
          </cell>
        </row>
        <row r="279">
          <cell r="A279">
            <v>6084506.0648173913</v>
          </cell>
          <cell r="B279">
            <v>6084506.0648173913</v>
          </cell>
          <cell r="C279">
            <v>6084506.0648173913</v>
          </cell>
          <cell r="D279">
            <v>6701402.5810217392</v>
          </cell>
        </row>
        <row r="282">
          <cell r="A282">
            <v>311581.19225726946</v>
          </cell>
          <cell r="B282">
            <v>311581.19225726946</v>
          </cell>
          <cell r="C282">
            <v>1988.2092773607051</v>
          </cell>
          <cell r="D282">
            <v>339476.49032158684</v>
          </cell>
        </row>
        <row r="283">
          <cell r="A283">
            <v>304786.73017487163</v>
          </cell>
          <cell r="B283">
            <v>304786.73017487163</v>
          </cell>
          <cell r="C283">
            <v>1953.9560908190747</v>
          </cell>
          <cell r="D283">
            <v>330983.41271858953</v>
          </cell>
        </row>
        <row r="284">
          <cell r="A284">
            <v>274923.65383093699</v>
          </cell>
          <cell r="B284">
            <v>274923.65383093699</v>
          </cell>
          <cell r="C284">
            <v>1803.4061999946407</v>
          </cell>
          <cell r="D284">
            <v>293654.56728867115</v>
          </cell>
        </row>
        <row r="285">
          <cell r="A285">
            <v>271045.62402974023</v>
          </cell>
          <cell r="B285">
            <v>271045.62402974023</v>
          </cell>
          <cell r="C285">
            <v>1783.8557371936893</v>
          </cell>
          <cell r="D285">
            <v>288807.03003717528</v>
          </cell>
        </row>
        <row r="286">
          <cell r="A286">
            <v>516943.98649184621</v>
          </cell>
          <cell r="B286">
            <v>516943.98649184621</v>
          </cell>
          <cell r="C286">
            <v>3127.8684537802292</v>
          </cell>
          <cell r="D286">
            <v>595099.98311480798</v>
          </cell>
        </row>
        <row r="287">
          <cell r="A287">
            <v>295039.45182897896</v>
          </cell>
          <cell r="B287">
            <v>295039.45182897896</v>
          </cell>
          <cell r="C287">
            <v>1904.816756548593</v>
          </cell>
          <cell r="D287">
            <v>318799.31478622364</v>
          </cell>
        </row>
        <row r="288">
          <cell r="A288">
            <v>353970.43535791116</v>
          </cell>
          <cell r="B288">
            <v>353970.43535791116</v>
          </cell>
          <cell r="C288">
            <v>2201.9078209211089</v>
          </cell>
          <cell r="D288">
            <v>392013.04419738898</v>
          </cell>
        </row>
        <row r="289">
          <cell r="A289">
            <v>320080.03081927745</v>
          </cell>
          <cell r="B289">
            <v>320080.03081927745</v>
          </cell>
          <cell r="C289">
            <v>2031.0548034849642</v>
          </cell>
          <cell r="D289">
            <v>350100.03852409689</v>
          </cell>
        </row>
        <row r="290">
          <cell r="A290">
            <v>261726.44308611532</v>
          </cell>
          <cell r="B290">
            <v>261726.44308611532</v>
          </cell>
          <cell r="C290">
            <v>1841.2303039227431</v>
          </cell>
          <cell r="D290">
            <v>276708.0538576442</v>
          </cell>
        </row>
        <row r="291">
          <cell r="A291">
            <v>353206.15133694134</v>
          </cell>
          <cell r="B291">
            <v>353206.15133694134</v>
          </cell>
          <cell r="C291">
            <v>2198.054806094683</v>
          </cell>
          <cell r="D291">
            <v>391507.68917117664</v>
          </cell>
        </row>
        <row r="292">
          <cell r="A292">
            <v>505406.15891569742</v>
          </cell>
          <cell r="B292">
            <v>505406.15891569742</v>
          </cell>
          <cell r="C292">
            <v>3185.6531504118643</v>
          </cell>
          <cell r="D292">
            <v>581757.69864462165</v>
          </cell>
        </row>
        <row r="293">
          <cell r="A293">
            <v>337133.91802628856</v>
          </cell>
          <cell r="B293">
            <v>337133.91802628856</v>
          </cell>
          <cell r="C293">
            <v>2117.0292298159334</v>
          </cell>
          <cell r="D293">
            <v>371417.39753286063</v>
          </cell>
        </row>
        <row r="294">
          <cell r="A294">
            <v>265340.10849755071</v>
          </cell>
          <cell r="B294">
            <v>265340.10849755071</v>
          </cell>
          <cell r="C294">
            <v>1859.4480162207637</v>
          </cell>
          <cell r="D294">
            <v>280955.13562193833</v>
          </cell>
        </row>
        <row r="295">
          <cell r="A295">
            <v>284393.30206767039</v>
          </cell>
          <cell r="B295">
            <v>284393.30206767039</v>
          </cell>
          <cell r="C295">
            <v>1851.1459067738979</v>
          </cell>
          <cell r="D295">
            <v>305491.62758458796</v>
          </cell>
        </row>
        <row r="296">
          <cell r="A296">
            <v>4655577.1867210949</v>
          </cell>
          <cell r="B296">
            <v>4655577.1867210949</v>
          </cell>
          <cell r="C296">
            <v>29847.636553342891</v>
          </cell>
          <cell r="D296">
            <v>5116771.4834013684</v>
          </cell>
        </row>
        <row r="299">
          <cell r="A299">
            <v>280355.30998923286</v>
          </cell>
          <cell r="B299">
            <v>280355.30998923286</v>
          </cell>
          <cell r="C299">
            <v>280355.30998923286</v>
          </cell>
          <cell r="D299">
            <v>300084.13748654106</v>
          </cell>
        </row>
        <row r="300">
          <cell r="A300">
            <v>326950.01670126902</v>
          </cell>
          <cell r="B300">
            <v>326950.01670126902</v>
          </cell>
          <cell r="C300">
            <v>326950.01670126902</v>
          </cell>
          <cell r="D300">
            <v>358687.52087658626</v>
          </cell>
        </row>
        <row r="301">
          <cell r="A301">
            <v>279103.65983173292</v>
          </cell>
          <cell r="B301">
            <v>279103.65983173292</v>
          </cell>
          <cell r="C301">
            <v>279103.65983173292</v>
          </cell>
          <cell r="D301">
            <v>298609.57478966616</v>
          </cell>
        </row>
        <row r="302">
          <cell r="A302">
            <v>298474.63426973228</v>
          </cell>
          <cell r="B302">
            <v>298474.63426973228</v>
          </cell>
          <cell r="C302">
            <v>298474.63426973228</v>
          </cell>
          <cell r="D302">
            <v>323093.29283716541</v>
          </cell>
        </row>
        <row r="303">
          <cell r="A303">
            <v>301359.81276053027</v>
          </cell>
          <cell r="B303">
            <v>301359.81276053027</v>
          </cell>
          <cell r="C303">
            <v>301359.81276053027</v>
          </cell>
          <cell r="D303">
            <v>324899.76595066278</v>
          </cell>
        </row>
        <row r="304">
          <cell r="A304">
            <v>267939.44079839363</v>
          </cell>
          <cell r="B304">
            <v>267939.44079839363</v>
          </cell>
          <cell r="C304">
            <v>267939.44079839363</v>
          </cell>
          <cell r="D304">
            <v>284474.30099799205</v>
          </cell>
        </row>
        <row r="305">
          <cell r="A305">
            <v>309594.86286079476</v>
          </cell>
          <cell r="B305">
            <v>309594.86286079476</v>
          </cell>
          <cell r="C305">
            <v>309594.86286079476</v>
          </cell>
          <cell r="D305">
            <v>336993.57857599348</v>
          </cell>
        </row>
        <row r="306">
          <cell r="A306">
            <v>295904.41858699499</v>
          </cell>
          <cell r="B306">
            <v>295904.41858699499</v>
          </cell>
          <cell r="C306">
            <v>295904.41858699499</v>
          </cell>
          <cell r="D306">
            <v>319880.52323374373</v>
          </cell>
        </row>
        <row r="307">
          <cell r="A307">
            <v>368650.37236377568</v>
          </cell>
          <cell r="B307">
            <v>368650.37236377568</v>
          </cell>
          <cell r="C307">
            <v>368650.37236377568</v>
          </cell>
          <cell r="D307">
            <v>410272.96545471955</v>
          </cell>
        </row>
        <row r="308">
          <cell r="A308">
            <v>2728332.5281624561</v>
          </cell>
          <cell r="B308">
            <v>2728332.5281624561</v>
          </cell>
          <cell r="C308">
            <v>2728332.5281624561</v>
          </cell>
          <cell r="D308">
            <v>2956995.6602030708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7"/>
  <sheetViews>
    <sheetView topLeftCell="F12" workbookViewId="0">
      <selection activeCell="G31" sqref="G31"/>
    </sheetView>
  </sheetViews>
  <sheetFormatPr defaultRowHeight="15" x14ac:dyDescent="0.25"/>
  <cols>
    <col min="1" max="1" width="4.140625" style="17" customWidth="1"/>
    <col min="2" max="2" width="34.140625" style="312" customWidth="1"/>
    <col min="3" max="3" width="15.28515625" style="313" customWidth="1"/>
    <col min="4" max="5" width="15.5703125" style="312" customWidth="1"/>
    <col min="6" max="6" width="14.7109375" style="312" customWidth="1"/>
    <col min="7" max="7" width="15.42578125" style="312" customWidth="1"/>
    <col min="8" max="8" width="15.140625" style="313" customWidth="1"/>
    <col min="9" max="9" width="17.7109375" style="313" customWidth="1"/>
    <col min="10" max="10" width="11.140625" style="16" customWidth="1"/>
    <col min="11" max="11" width="9.140625" style="312"/>
    <col min="12" max="12" width="12.42578125" style="312" bestFit="1" customWidth="1"/>
    <col min="13" max="16384" width="9.140625" style="312"/>
  </cols>
  <sheetData>
    <row r="1" spans="1:12" ht="15.75" thickBot="1" x14ac:dyDescent="0.3">
      <c r="B1" s="312" t="s">
        <v>461</v>
      </c>
    </row>
    <row r="2" spans="1:12" s="17" customFormat="1" ht="30.75" thickBot="1" x14ac:dyDescent="0.3">
      <c r="A2" s="10" t="s">
        <v>462</v>
      </c>
      <c r="B2" s="10" t="s">
        <v>463</v>
      </c>
      <c r="C2" s="10" t="s">
        <v>464</v>
      </c>
      <c r="D2" s="10" t="s">
        <v>465</v>
      </c>
      <c r="E2" s="10" t="s">
        <v>466</v>
      </c>
      <c r="F2" s="10" t="s">
        <v>467</v>
      </c>
      <c r="G2" s="10" t="s">
        <v>468</v>
      </c>
      <c r="H2" s="10" t="s">
        <v>469</v>
      </c>
      <c r="I2" s="10" t="s">
        <v>470</v>
      </c>
      <c r="J2" s="10" t="s">
        <v>471</v>
      </c>
    </row>
    <row r="3" spans="1:12" ht="15.75" thickBot="1" x14ac:dyDescent="0.3">
      <c r="B3" s="313" t="s">
        <v>421</v>
      </c>
    </row>
    <row r="4" spans="1:12" ht="18.75" customHeight="1" thickBot="1" x14ac:dyDescent="0.3">
      <c r="A4" s="314">
        <v>1</v>
      </c>
      <c r="B4" s="315" t="s">
        <v>472</v>
      </c>
      <c r="C4" s="316">
        <f t="shared" ref="C4:C9" si="0">SUM(D4:G4)</f>
        <v>1673690.4522523454</v>
      </c>
      <c r="D4" s="317">
        <v>393809.51817702246</v>
      </c>
      <c r="E4" s="318">
        <v>393809.51817702246</v>
      </c>
      <c r="F4" s="318">
        <v>393809.51817702246</v>
      </c>
      <c r="G4" s="318">
        <v>492261.89772127802</v>
      </c>
      <c r="H4" s="319">
        <f t="shared" ref="H4:H10" si="1">C4-I4</f>
        <v>503959.26170846936</v>
      </c>
      <c r="I4" s="320">
        <f>SUM([1]Sheet2!A3:D3)</f>
        <v>1169731.190543876</v>
      </c>
      <c r="J4" s="390">
        <f>I4/C4*100</f>
        <v>69.88933879438261</v>
      </c>
    </row>
    <row r="5" spans="1:12" ht="15.75" thickBot="1" x14ac:dyDescent="0.3">
      <c r="A5" s="321">
        <v>2</v>
      </c>
      <c r="B5" s="322" t="s">
        <v>473</v>
      </c>
      <c r="C5" s="323">
        <f t="shared" si="0"/>
        <v>1794700.983111934</v>
      </c>
      <c r="D5" s="324">
        <v>422282.58426163153</v>
      </c>
      <c r="E5" s="325">
        <v>422282.58426163153</v>
      </c>
      <c r="F5" s="325">
        <v>422282.58426163153</v>
      </c>
      <c r="G5" s="325">
        <v>527853.23032703949</v>
      </c>
      <c r="H5" s="326">
        <f t="shared" si="1"/>
        <v>416616.54806151777</v>
      </c>
      <c r="I5" s="327">
        <f>SUM([1]Sheet2!A4:D4)</f>
        <v>1378084.4350504163</v>
      </c>
      <c r="J5" s="390">
        <f t="shared" ref="J5:J10" si="2">I5/C5*100</f>
        <v>76.786297439971165</v>
      </c>
    </row>
    <row r="6" spans="1:12" ht="15.75" thickBot="1" x14ac:dyDescent="0.3">
      <c r="A6" s="321">
        <v>3</v>
      </c>
      <c r="B6" s="322" t="s">
        <v>474</v>
      </c>
      <c r="C6" s="323">
        <f t="shared" si="0"/>
        <v>1483750.3732231415</v>
      </c>
      <c r="D6" s="325">
        <v>349117.73487603333</v>
      </c>
      <c r="E6" s="325">
        <v>349117.73487603333</v>
      </c>
      <c r="F6" s="325">
        <v>349117.73487603333</v>
      </c>
      <c r="G6" s="325">
        <v>436397.16859504161</v>
      </c>
      <c r="H6" s="326">
        <f t="shared" si="1"/>
        <v>414066.75306042959</v>
      </c>
      <c r="I6" s="326">
        <f>SUM([1]Sheet2!A5:D5)</f>
        <v>1069683.6201627119</v>
      </c>
      <c r="J6" s="390">
        <f t="shared" si="2"/>
        <v>72.093233435152911</v>
      </c>
    </row>
    <row r="7" spans="1:12" ht="15.75" thickBot="1" x14ac:dyDescent="0.3">
      <c r="A7" s="321">
        <v>4</v>
      </c>
      <c r="B7" s="322" t="s">
        <v>475</v>
      </c>
      <c r="C7" s="323">
        <f t="shared" si="0"/>
        <v>1575677.6184385582</v>
      </c>
      <c r="D7" s="325">
        <v>370747.67492671957</v>
      </c>
      <c r="E7" s="325">
        <v>370747.67492671957</v>
      </c>
      <c r="F7" s="325">
        <v>370747.67492671957</v>
      </c>
      <c r="G7" s="325">
        <v>463434.59365839942</v>
      </c>
      <c r="H7" s="326">
        <f t="shared" si="1"/>
        <v>415270.55647119624</v>
      </c>
      <c r="I7" s="326">
        <f>SUM([1]Sheet2!A6:D6)</f>
        <v>1160407.061967362</v>
      </c>
      <c r="J7" s="390">
        <f t="shared" si="2"/>
        <v>73.644954297014451</v>
      </c>
    </row>
    <row r="8" spans="1:12" ht="15.75" thickBot="1" x14ac:dyDescent="0.3">
      <c r="A8" s="321">
        <v>5</v>
      </c>
      <c r="B8" s="322" t="s">
        <v>476</v>
      </c>
      <c r="C8" s="323">
        <f t="shared" si="0"/>
        <v>1768547.4441095623</v>
      </c>
      <c r="D8" s="325">
        <v>416128.81037872052</v>
      </c>
      <c r="E8" s="325">
        <v>416128.81037872052</v>
      </c>
      <c r="F8" s="325">
        <v>416128.81037872052</v>
      </c>
      <c r="G8" s="325">
        <v>520161.01297340065</v>
      </c>
      <c r="H8" s="326">
        <f t="shared" si="1"/>
        <v>416402.08904169872</v>
      </c>
      <c r="I8" s="326">
        <f>SUM([1]Sheet2!A7:D7)</f>
        <v>1352145.3550678636</v>
      </c>
      <c r="J8" s="390">
        <f t="shared" si="2"/>
        <v>76.455136081952773</v>
      </c>
    </row>
    <row r="9" spans="1:12" ht="15.75" thickBot="1" x14ac:dyDescent="0.3">
      <c r="A9" s="321">
        <v>6</v>
      </c>
      <c r="B9" s="322" t="s">
        <v>477</v>
      </c>
      <c r="C9" s="323">
        <f t="shared" si="0"/>
        <v>1674736.2295785006</v>
      </c>
      <c r="D9" s="324">
        <v>394055.58343023539</v>
      </c>
      <c r="E9" s="325">
        <v>394055.58343023539</v>
      </c>
      <c r="F9" s="325">
        <v>394055.58343023539</v>
      </c>
      <c r="G9" s="325">
        <v>492569.47928779421</v>
      </c>
      <c r="H9" s="326">
        <f t="shared" si="1"/>
        <v>415632.83708254388</v>
      </c>
      <c r="I9" s="326">
        <f>SUM([1]Sheet2!A8:D8)</f>
        <v>1259103.3924959567</v>
      </c>
      <c r="J9" s="390">
        <f t="shared" si="2"/>
        <v>75.182191097212311</v>
      </c>
    </row>
    <row r="10" spans="1:12" s="313" customFormat="1" ht="15.75" thickBot="1" x14ac:dyDescent="0.3">
      <c r="A10" s="328"/>
      <c r="B10" s="329" t="s">
        <v>478</v>
      </c>
      <c r="C10" s="330">
        <f>SUM(D10:G10)</f>
        <v>9971103.1007140428</v>
      </c>
      <c r="D10" s="331">
        <f>SUM(D4:D9)</f>
        <v>2346141.9060503631</v>
      </c>
      <c r="E10" s="330">
        <f>SUM(E4:E9)</f>
        <v>2346141.9060503631</v>
      </c>
      <c r="F10" s="330">
        <f>SUM(F4:F9)</f>
        <v>2346141.9060503631</v>
      </c>
      <c r="G10" s="330">
        <f>SUM(G4:G9)</f>
        <v>2932677.3825629535</v>
      </c>
      <c r="H10" s="330">
        <f t="shared" si="1"/>
        <v>2581948.0454258565</v>
      </c>
      <c r="I10" s="331">
        <f>SUM([1]Sheet2!A9:D9)</f>
        <v>7389155.0552881863</v>
      </c>
      <c r="J10" s="391">
        <f t="shared" si="2"/>
        <v>74.105693027675542</v>
      </c>
      <c r="L10" s="333"/>
    </row>
    <row r="11" spans="1:12" s="313" customFormat="1" ht="15.75" thickBot="1" x14ac:dyDescent="0.3">
      <c r="A11" s="17"/>
      <c r="C11" s="332"/>
      <c r="D11" s="333"/>
      <c r="E11" s="332"/>
      <c r="F11" s="332"/>
      <c r="G11" s="332"/>
      <c r="H11" s="332"/>
      <c r="I11" s="333"/>
      <c r="J11" s="17"/>
    </row>
    <row r="12" spans="1:12" s="17" customFormat="1" ht="30.75" thickBot="1" x14ac:dyDescent="0.3">
      <c r="A12" s="10" t="s">
        <v>462</v>
      </c>
      <c r="B12" s="10" t="s">
        <v>463</v>
      </c>
      <c r="C12" s="10" t="s">
        <v>464</v>
      </c>
      <c r="D12" s="10" t="s">
        <v>465</v>
      </c>
      <c r="E12" s="10" t="s">
        <v>466</v>
      </c>
      <c r="F12" s="10" t="s">
        <v>467</v>
      </c>
      <c r="G12" s="10" t="s">
        <v>468</v>
      </c>
      <c r="H12" s="10" t="s">
        <v>469</v>
      </c>
      <c r="I12" s="10" t="s">
        <v>470</v>
      </c>
      <c r="J12" s="10" t="s">
        <v>471</v>
      </c>
    </row>
    <row r="13" spans="1:12" ht="15.75" thickBot="1" x14ac:dyDescent="0.3">
      <c r="B13" s="313" t="s">
        <v>479</v>
      </c>
      <c r="H13" s="332"/>
    </row>
    <row r="14" spans="1:12" ht="15.75" thickBot="1" x14ac:dyDescent="0.3">
      <c r="A14" s="314">
        <v>1</v>
      </c>
      <c r="B14" s="334" t="s">
        <v>480</v>
      </c>
      <c r="C14" s="335">
        <f t="shared" ref="C14:C57" si="3">SUM(D14:G14)</f>
        <v>1762308.1904068138</v>
      </c>
      <c r="D14" s="336">
        <v>414660.7506839562</v>
      </c>
      <c r="E14" s="337">
        <v>414660.7506839562</v>
      </c>
      <c r="F14" s="338">
        <v>414660.7506839562</v>
      </c>
      <c r="G14" s="338">
        <v>518325.93835494522</v>
      </c>
      <c r="H14" s="319">
        <f t="shared" ref="H14:H57" si="4">C14-I14</f>
        <v>416710.92716133595</v>
      </c>
      <c r="I14" s="320">
        <f>SUM([1]Sheet2!A12:D12)</f>
        <v>1345597.2632454778</v>
      </c>
      <c r="J14" s="390">
        <f>I14/C14*100</f>
        <v>76.354253505163484</v>
      </c>
    </row>
    <row r="15" spans="1:12" ht="15.75" thickBot="1" x14ac:dyDescent="0.3">
      <c r="A15" s="321">
        <v>2</v>
      </c>
      <c r="B15" s="339" t="s">
        <v>481</v>
      </c>
      <c r="C15" s="340">
        <f t="shared" si="3"/>
        <v>1762316.2356398385</v>
      </c>
      <c r="D15" s="341">
        <v>414662.64367996203</v>
      </c>
      <c r="E15" s="342">
        <v>414662.64367996203</v>
      </c>
      <c r="F15" s="343">
        <v>414662.64367996203</v>
      </c>
      <c r="G15" s="343">
        <v>518328.30459995248</v>
      </c>
      <c r="H15" s="326">
        <f t="shared" si="4"/>
        <v>416890.99313224666</v>
      </c>
      <c r="I15" s="327">
        <f>SUM([1]Sheet2!A13:D13)</f>
        <v>1345425.2425075918</v>
      </c>
      <c r="J15" s="390">
        <f t="shared" ref="J15:J57" si="5">I15/C15*100</f>
        <v>76.344143877169273</v>
      </c>
    </row>
    <row r="16" spans="1:12" ht="15.75" thickBot="1" x14ac:dyDescent="0.3">
      <c r="A16" s="321">
        <v>3</v>
      </c>
      <c r="B16" s="339" t="s">
        <v>482</v>
      </c>
      <c r="C16" s="340">
        <f t="shared" si="3"/>
        <v>1809160.3934045974</v>
      </c>
      <c r="D16" s="344">
        <v>425684.79844814062</v>
      </c>
      <c r="E16" s="342">
        <v>425684.79844814062</v>
      </c>
      <c r="F16" s="343">
        <v>425684.79844814062</v>
      </c>
      <c r="G16" s="343">
        <v>532105.9980601758</v>
      </c>
      <c r="H16" s="326">
        <f t="shared" si="4"/>
        <v>416915.11522591766</v>
      </c>
      <c r="I16" s="327">
        <f>SUM([1]Sheet2!A14:D14)</f>
        <v>1392245.2781786798</v>
      </c>
      <c r="J16" s="390">
        <f t="shared" si="5"/>
        <v>76.955325976303328</v>
      </c>
    </row>
    <row r="17" spans="1:10" ht="15.75" thickBot="1" x14ac:dyDescent="0.3">
      <c r="A17" s="321">
        <v>4</v>
      </c>
      <c r="B17" s="339" t="s">
        <v>483</v>
      </c>
      <c r="C17" s="340">
        <f t="shared" si="3"/>
        <v>1889456.6600861377</v>
      </c>
      <c r="D17" s="344">
        <v>445005.45367133454</v>
      </c>
      <c r="E17" s="342">
        <v>444446.52505070867</v>
      </c>
      <c r="F17" s="343">
        <v>444446.52505070867</v>
      </c>
      <c r="G17" s="343">
        <v>555558.15631338581</v>
      </c>
      <c r="H17" s="326">
        <f t="shared" si="4"/>
        <v>418307.89001864311</v>
      </c>
      <c r="I17" s="327">
        <f>SUM([1]Sheet2!A15:D15)</f>
        <v>1471148.7700674946</v>
      </c>
      <c r="J17" s="390">
        <f t="shared" si="5"/>
        <v>77.860942838478593</v>
      </c>
    </row>
    <row r="18" spans="1:10" ht="17.25" customHeight="1" thickBot="1" x14ac:dyDescent="0.3">
      <c r="A18" s="321">
        <v>5</v>
      </c>
      <c r="B18" s="339" t="s">
        <v>484</v>
      </c>
      <c r="C18" s="340">
        <f t="shared" si="3"/>
        <v>1890714.249482546</v>
      </c>
      <c r="D18" s="344">
        <v>444446.52505070867</v>
      </c>
      <c r="E18" s="342">
        <v>445005.45367133454</v>
      </c>
      <c r="F18" s="343">
        <v>445005.45367133454</v>
      </c>
      <c r="G18" s="343">
        <v>556256.81708916824</v>
      </c>
      <c r="H18" s="326">
        <f t="shared" si="4"/>
        <v>417929.51143982005</v>
      </c>
      <c r="I18" s="327">
        <f>SUM([1]Sheet2!A16:D16)</f>
        <v>1472784.7380427259</v>
      </c>
      <c r="J18" s="390">
        <f t="shared" si="5"/>
        <v>77.895680875404636</v>
      </c>
    </row>
    <row r="19" spans="1:10" ht="15.75" thickBot="1" x14ac:dyDescent="0.3">
      <c r="A19" s="321">
        <v>6</v>
      </c>
      <c r="B19" s="339" t="s">
        <v>485</v>
      </c>
      <c r="C19" s="340">
        <f t="shared" si="3"/>
        <v>1801053.1364045693</v>
      </c>
      <c r="D19" s="344">
        <v>423777.20856578095</v>
      </c>
      <c r="E19" s="342">
        <v>423777.20856578095</v>
      </c>
      <c r="F19" s="343">
        <v>423777.20856578095</v>
      </c>
      <c r="G19" s="343">
        <v>529721.51070722623</v>
      </c>
      <c r="H19" s="326">
        <f t="shared" si="4"/>
        <v>417028.6357185177</v>
      </c>
      <c r="I19" s="327">
        <f>SUM([1]Sheet2!A17:D17)</f>
        <v>1384024.5006860516</v>
      </c>
      <c r="J19" s="390">
        <f t="shared" si="5"/>
        <v>76.84528972026726</v>
      </c>
    </row>
    <row r="20" spans="1:10" ht="15.75" thickBot="1" x14ac:dyDescent="0.3">
      <c r="A20" s="321">
        <v>7</v>
      </c>
      <c r="B20" s="339" t="s">
        <v>486</v>
      </c>
      <c r="C20" s="340">
        <f t="shared" si="3"/>
        <v>1765580.6397998778</v>
      </c>
      <c r="D20" s="344">
        <v>415262.10959720507</v>
      </c>
      <c r="E20" s="342">
        <v>415482.62467774539</v>
      </c>
      <c r="F20" s="343">
        <v>415482.62467774539</v>
      </c>
      <c r="G20" s="343">
        <v>519353.28084718174</v>
      </c>
      <c r="H20" s="326">
        <f t="shared" si="4"/>
        <v>416159.05438947934</v>
      </c>
      <c r="I20" s="327">
        <f>SUM([1]Sheet2!A18:D18)</f>
        <v>1349421.5854103984</v>
      </c>
      <c r="J20" s="390">
        <f t="shared" si="5"/>
        <v>76.42933746505912</v>
      </c>
    </row>
    <row r="21" spans="1:10" ht="15.75" thickBot="1" x14ac:dyDescent="0.3">
      <c r="A21" s="321">
        <v>8</v>
      </c>
      <c r="B21" s="339" t="s">
        <v>487</v>
      </c>
      <c r="C21" s="340">
        <f t="shared" si="3"/>
        <v>1765084.4808686618</v>
      </c>
      <c r="D21" s="344">
        <v>415482.62467774539</v>
      </c>
      <c r="E21" s="342">
        <v>415262.10959720507</v>
      </c>
      <c r="F21" s="343">
        <v>415262.10959720507</v>
      </c>
      <c r="G21" s="343">
        <v>519077.63699650631</v>
      </c>
      <c r="H21" s="326">
        <f t="shared" si="4"/>
        <v>417132.39960000268</v>
      </c>
      <c r="I21" s="327">
        <f>SUM([1]Sheet2!A19:D19)</f>
        <v>1347952.0812686591</v>
      </c>
      <c r="J21" s="390">
        <f t="shared" si="5"/>
        <v>76.367567438204603</v>
      </c>
    </row>
    <row r="22" spans="1:10" ht="15.75" thickBot="1" x14ac:dyDescent="0.3">
      <c r="A22" s="321">
        <v>9</v>
      </c>
      <c r="B22" s="339" t="s">
        <v>488</v>
      </c>
      <c r="C22" s="340">
        <f t="shared" si="3"/>
        <v>1809504.1265038131</v>
      </c>
      <c r="D22" s="344">
        <v>425765.67682442663</v>
      </c>
      <c r="E22" s="342">
        <v>425765.67682442663</v>
      </c>
      <c r="F22" s="343">
        <v>425765.67682442663</v>
      </c>
      <c r="G22" s="343">
        <v>532207.09603053331</v>
      </c>
      <c r="H22" s="326">
        <f t="shared" si="4"/>
        <v>417187.93383733113</v>
      </c>
      <c r="I22" s="327">
        <f>SUM([1]Sheet2!A20:D20)</f>
        <v>1392316.1926664819</v>
      </c>
      <c r="J22" s="390">
        <f t="shared" si="5"/>
        <v>76.944626556702573</v>
      </c>
    </row>
    <row r="23" spans="1:10" ht="15.75" thickBot="1" x14ac:dyDescent="0.3">
      <c r="A23" s="321">
        <v>10</v>
      </c>
      <c r="B23" s="339" t="s">
        <v>489</v>
      </c>
      <c r="C23" s="340">
        <f t="shared" si="3"/>
        <v>1696464.675798892</v>
      </c>
      <c r="D23" s="344">
        <v>399168.15901150403</v>
      </c>
      <c r="E23" s="342">
        <v>399168.15901150403</v>
      </c>
      <c r="F23" s="343">
        <v>399168.15901150403</v>
      </c>
      <c r="G23" s="343">
        <v>498960.19876438007</v>
      </c>
      <c r="H23" s="326">
        <f t="shared" si="4"/>
        <v>416531.01034155069</v>
      </c>
      <c r="I23" s="327">
        <f>SUM([1]Sheet2!A21:D21)</f>
        <v>1279933.6654573414</v>
      </c>
      <c r="J23" s="390">
        <f t="shared" si="5"/>
        <v>75.447115623235732</v>
      </c>
    </row>
    <row r="24" spans="1:10" ht="15.75" thickBot="1" x14ac:dyDescent="0.3">
      <c r="A24" s="321">
        <v>11</v>
      </c>
      <c r="B24" s="339" t="s">
        <v>490</v>
      </c>
      <c r="C24" s="340">
        <f t="shared" si="3"/>
        <v>1821902.023032438</v>
      </c>
      <c r="D24" s="344">
        <v>428682.82894880889</v>
      </c>
      <c r="E24" s="342">
        <v>428682.82894880889</v>
      </c>
      <c r="F24" s="343">
        <v>428682.82894880889</v>
      </c>
      <c r="G24" s="343">
        <v>535853.53618601116</v>
      </c>
      <c r="H24" s="326">
        <f t="shared" si="4"/>
        <v>417559.59658886609</v>
      </c>
      <c r="I24" s="327">
        <f>SUM([1]Sheet2!A22:D22)</f>
        <v>1404342.4264435719</v>
      </c>
      <c r="J24" s="390">
        <f t="shared" si="5"/>
        <v>77.081116804850723</v>
      </c>
    </row>
    <row r="25" spans="1:10" ht="15.75" thickBot="1" x14ac:dyDescent="0.3">
      <c r="A25" s="321">
        <v>12</v>
      </c>
      <c r="B25" s="339" t="s">
        <v>491</v>
      </c>
      <c r="C25" s="340">
        <f t="shared" si="3"/>
        <v>1780638.8327034817</v>
      </c>
      <c r="D25" s="344">
        <v>418973.84298905451</v>
      </c>
      <c r="E25" s="342">
        <v>418973.84298905451</v>
      </c>
      <c r="F25" s="343">
        <v>418973.84298905451</v>
      </c>
      <c r="G25" s="343">
        <v>523717.30373631814</v>
      </c>
      <c r="H25" s="326">
        <f t="shared" si="4"/>
        <v>416771.2384281687</v>
      </c>
      <c r="I25" s="327">
        <f>SUM([1]Sheet2!A23:D23)</f>
        <v>1363867.594275313</v>
      </c>
      <c r="J25" s="390">
        <f t="shared" si="5"/>
        <v>76.594285670194012</v>
      </c>
    </row>
    <row r="26" spans="1:10" ht="15.75" thickBot="1" x14ac:dyDescent="0.3">
      <c r="A26" s="321">
        <v>13</v>
      </c>
      <c r="B26" s="339" t="s">
        <v>492</v>
      </c>
      <c r="C26" s="340">
        <f t="shared" si="3"/>
        <v>1865288.0590600981</v>
      </c>
      <c r="D26" s="344">
        <v>438891.30801414076</v>
      </c>
      <c r="E26" s="342">
        <v>438891.30801414076</v>
      </c>
      <c r="F26" s="343">
        <v>438891.30801414076</v>
      </c>
      <c r="G26" s="343">
        <v>548614.13501767593</v>
      </c>
      <c r="H26" s="326">
        <f t="shared" si="4"/>
        <v>505530.36208429257</v>
      </c>
      <c r="I26" s="327">
        <f>SUM([1]Sheet2!A24:D24)</f>
        <v>1359757.6969758056</v>
      </c>
      <c r="J26" s="390">
        <f t="shared" si="5"/>
        <v>72.898000411849267</v>
      </c>
    </row>
    <row r="27" spans="1:10" ht="15.75" thickBot="1" x14ac:dyDescent="0.3">
      <c r="A27" s="321">
        <v>14</v>
      </c>
      <c r="B27" s="339" t="s">
        <v>493</v>
      </c>
      <c r="C27" s="340">
        <f t="shared" si="3"/>
        <v>1849488.220796553</v>
      </c>
      <c r="D27" s="344">
        <v>435173.6990109536</v>
      </c>
      <c r="E27" s="342">
        <v>435173.6990109536</v>
      </c>
      <c r="F27" s="343">
        <v>435173.6990109536</v>
      </c>
      <c r="G27" s="343">
        <v>543967.12376369198</v>
      </c>
      <c r="H27" s="326">
        <f t="shared" si="4"/>
        <v>417335.80341053195</v>
      </c>
      <c r="I27" s="327">
        <f>SUM([1]Sheet2!A25:D25)</f>
        <v>1432152.417386021</v>
      </c>
      <c r="J27" s="390">
        <f t="shared" si="5"/>
        <v>77.435065618812629</v>
      </c>
    </row>
    <row r="28" spans="1:10" ht="15.75" thickBot="1" x14ac:dyDescent="0.3">
      <c r="A28" s="321">
        <v>15</v>
      </c>
      <c r="B28" s="339" t="s">
        <v>494</v>
      </c>
      <c r="C28" s="340">
        <f t="shared" si="3"/>
        <v>1732756.3667705578</v>
      </c>
      <c r="D28" s="344">
        <v>407707.38041660184</v>
      </c>
      <c r="E28" s="342">
        <v>407707.38041660184</v>
      </c>
      <c r="F28" s="343">
        <v>407707.38041660184</v>
      </c>
      <c r="G28" s="343">
        <v>509634.22552075231</v>
      </c>
      <c r="H28" s="326">
        <f t="shared" si="4"/>
        <v>417098.60220751842</v>
      </c>
      <c r="I28" s="327">
        <f>SUM([1]Sheet2!A26:D26)</f>
        <v>1315657.7645630394</v>
      </c>
      <c r="J28" s="390">
        <f t="shared" si="5"/>
        <v>75.928606571223284</v>
      </c>
    </row>
    <row r="29" spans="1:10" ht="15.75" thickBot="1" x14ac:dyDescent="0.3">
      <c r="A29" s="321">
        <v>16</v>
      </c>
      <c r="B29" s="339" t="s">
        <v>495</v>
      </c>
      <c r="C29" s="340">
        <f t="shared" si="3"/>
        <v>7327682.5803762786</v>
      </c>
      <c r="D29" s="344">
        <v>1724160.6071473595</v>
      </c>
      <c r="E29" s="342">
        <v>1724160.6071473595</v>
      </c>
      <c r="F29" s="343">
        <v>1724160.6071473595</v>
      </c>
      <c r="G29" s="343">
        <v>2155200.7589341993</v>
      </c>
      <c r="H29" s="326">
        <f t="shared" si="4"/>
        <v>550411.99715908617</v>
      </c>
      <c r="I29" s="327">
        <f>SUM([1]Sheet2!A27:D27)</f>
        <v>6777270.5832171924</v>
      </c>
      <c r="J29" s="390">
        <f t="shared" si="5"/>
        <v>92.488593888699498</v>
      </c>
    </row>
    <row r="30" spans="1:10" ht="15.75" thickBot="1" x14ac:dyDescent="0.3">
      <c r="A30" s="321">
        <v>17</v>
      </c>
      <c r="B30" s="339" t="s">
        <v>496</v>
      </c>
      <c r="C30" s="340">
        <f t="shared" si="3"/>
        <v>3949532.8296995554</v>
      </c>
      <c r="D30" s="344">
        <v>929301.84228224843</v>
      </c>
      <c r="E30" s="342">
        <v>929301.84228224843</v>
      </c>
      <c r="F30" s="343">
        <v>929301.84228224843</v>
      </c>
      <c r="G30" s="343">
        <v>1161627.3028528106</v>
      </c>
      <c r="H30" s="326">
        <f t="shared" si="4"/>
        <v>522801.16920353612</v>
      </c>
      <c r="I30" s="327">
        <f>SUM([1]Sheet2!A28:D28)</f>
        <v>3426731.6604960193</v>
      </c>
      <c r="J30" s="390">
        <f t="shared" si="5"/>
        <v>86.76296180469258</v>
      </c>
    </row>
    <row r="31" spans="1:10" ht="15.75" thickBot="1" x14ac:dyDescent="0.3">
      <c r="A31" s="321">
        <v>18</v>
      </c>
      <c r="B31" s="339" t="s">
        <v>497</v>
      </c>
      <c r="C31" s="340">
        <f t="shared" si="3"/>
        <v>1753933.3158837387</v>
      </c>
      <c r="D31" s="344">
        <v>412690.19197264442</v>
      </c>
      <c r="E31" s="342">
        <v>412690.19197264442</v>
      </c>
      <c r="F31" s="343">
        <v>412690.19197264442</v>
      </c>
      <c r="G31" s="343">
        <v>515862.73996580549</v>
      </c>
      <c r="H31" s="326">
        <f t="shared" si="4"/>
        <v>416822.25319024664</v>
      </c>
      <c r="I31" s="327">
        <f>SUM([1]Sheet2!A29:D29)</f>
        <v>1337111.062693492</v>
      </c>
      <c r="J31" s="390">
        <f t="shared" si="5"/>
        <v>76.234999961772999</v>
      </c>
    </row>
    <row r="32" spans="1:10" ht="15.75" thickBot="1" x14ac:dyDescent="0.3">
      <c r="A32" s="321">
        <v>19</v>
      </c>
      <c r="B32" s="339" t="s">
        <v>498</v>
      </c>
      <c r="C32" s="340">
        <f t="shared" si="3"/>
        <v>1708000.6968590794</v>
      </c>
      <c r="D32" s="344">
        <v>401882.51690801868</v>
      </c>
      <c r="E32" s="342">
        <v>401882.51690801868</v>
      </c>
      <c r="F32" s="343">
        <v>401882.51690801868</v>
      </c>
      <c r="G32" s="343">
        <v>502353.14613502333</v>
      </c>
      <c r="H32" s="326">
        <f t="shared" si="4"/>
        <v>416175.60571424454</v>
      </c>
      <c r="I32" s="327">
        <f>SUM([1]Sheet2!A30:D30)</f>
        <v>1291825.0911448349</v>
      </c>
      <c r="J32" s="390">
        <f t="shared" si="5"/>
        <v>75.633756679398971</v>
      </c>
    </row>
    <row r="33" spans="1:10" ht="15.75" thickBot="1" x14ac:dyDescent="0.3">
      <c r="A33" s="321">
        <v>20</v>
      </c>
      <c r="B33" s="339" t="s">
        <v>499</v>
      </c>
      <c r="C33" s="340">
        <f t="shared" si="3"/>
        <v>1798804.8111133841</v>
      </c>
      <c r="D33" s="344">
        <v>431405.61239468469</v>
      </c>
      <c r="E33" s="342">
        <v>420738.21499036904</v>
      </c>
      <c r="F33" s="343">
        <v>420738.21499036904</v>
      </c>
      <c r="G33" s="343">
        <v>525922.76873796131</v>
      </c>
      <c r="H33" s="326">
        <f t="shared" si="4"/>
        <v>427590.12419672986</v>
      </c>
      <c r="I33" s="327">
        <f>SUM([1]Sheet2!A31:D31)</f>
        <v>1371214.6869166542</v>
      </c>
      <c r="J33" s="390">
        <f t="shared" si="5"/>
        <v>76.229209442014465</v>
      </c>
    </row>
    <row r="34" spans="1:10" ht="15.75" thickBot="1" x14ac:dyDescent="0.3">
      <c r="A34" s="321">
        <v>21</v>
      </c>
      <c r="B34" s="339" t="s">
        <v>500</v>
      </c>
      <c r="C34" s="340">
        <f t="shared" si="3"/>
        <v>1822806.4552730941</v>
      </c>
      <c r="D34" s="344">
        <v>420738.21499036904</v>
      </c>
      <c r="E34" s="342">
        <v>431405.61239468469</v>
      </c>
      <c r="F34" s="343">
        <v>431405.61239468469</v>
      </c>
      <c r="G34" s="343">
        <v>539257.01549335581</v>
      </c>
      <c r="H34" s="326">
        <f t="shared" si="4"/>
        <v>406627.0881876389</v>
      </c>
      <c r="I34" s="327">
        <f>SUM([1]Sheet2!A32:D32)</f>
        <v>1416179.3670854552</v>
      </c>
      <c r="J34" s="390">
        <f t="shared" si="5"/>
        <v>77.692251033491218</v>
      </c>
    </row>
    <row r="35" spans="1:10" ht="15.75" thickBot="1" x14ac:dyDescent="0.3">
      <c r="A35" s="321">
        <v>22</v>
      </c>
      <c r="B35" s="339" t="s">
        <v>501</v>
      </c>
      <c r="C35" s="340">
        <f t="shared" si="3"/>
        <v>1888874.4064661996</v>
      </c>
      <c r="D35" s="344">
        <v>444441.03681557631</v>
      </c>
      <c r="E35" s="342">
        <v>444441.03681557631</v>
      </c>
      <c r="F35" s="343">
        <v>444441.03681557631</v>
      </c>
      <c r="G35" s="343">
        <v>555551.29601947044</v>
      </c>
      <c r="H35" s="326">
        <f t="shared" si="4"/>
        <v>505723.77013302315</v>
      </c>
      <c r="I35" s="327">
        <f>SUM([1]Sheet2!A33:D33)</f>
        <v>1383150.6363331764</v>
      </c>
      <c r="J35" s="390">
        <f t="shared" si="5"/>
        <v>73.226183360747825</v>
      </c>
    </row>
    <row r="36" spans="1:10" ht="15.75" thickBot="1" x14ac:dyDescent="0.3">
      <c r="A36" s="321">
        <v>23</v>
      </c>
      <c r="B36" s="339" t="s">
        <v>502</v>
      </c>
      <c r="C36" s="340">
        <f t="shared" si="3"/>
        <v>1679062.3496338911</v>
      </c>
      <c r="D36" s="344">
        <v>395073.4940315038</v>
      </c>
      <c r="E36" s="342">
        <v>395073.4940315038</v>
      </c>
      <c r="F36" s="343">
        <v>395073.4940315038</v>
      </c>
      <c r="G36" s="343">
        <v>493841.86753937975</v>
      </c>
      <c r="H36" s="326">
        <f t="shared" si="4"/>
        <v>416028.31126699783</v>
      </c>
      <c r="I36" s="327">
        <f>SUM([1]Sheet2!A34:D34)</f>
        <v>1263034.0383668933</v>
      </c>
      <c r="J36" s="390">
        <f t="shared" si="5"/>
        <v>75.222581141331048</v>
      </c>
    </row>
    <row r="37" spans="1:10" ht="15.75" thickBot="1" x14ac:dyDescent="0.3">
      <c r="A37" s="321">
        <v>24</v>
      </c>
      <c r="B37" s="339" t="s">
        <v>503</v>
      </c>
      <c r="C37" s="340">
        <f t="shared" si="3"/>
        <v>1731069.6902134814</v>
      </c>
      <c r="D37" s="344">
        <v>407310.51534434862</v>
      </c>
      <c r="E37" s="342">
        <v>407310.51534434862</v>
      </c>
      <c r="F37" s="343">
        <v>407310.51534434862</v>
      </c>
      <c r="G37" s="343">
        <v>509138.14418043575</v>
      </c>
      <c r="H37" s="326">
        <f t="shared" si="4"/>
        <v>416454.77145975037</v>
      </c>
      <c r="I37" s="327">
        <f>SUM([1]Sheet2!A35:D35)</f>
        <v>1314614.9187537311</v>
      </c>
      <c r="J37" s="390">
        <f t="shared" si="5"/>
        <v>75.942345139877546</v>
      </c>
    </row>
    <row r="38" spans="1:10" ht="15.75" thickBot="1" x14ac:dyDescent="0.3">
      <c r="A38" s="321">
        <v>25</v>
      </c>
      <c r="B38" s="339" t="s">
        <v>504</v>
      </c>
      <c r="C38" s="340">
        <f t="shared" si="3"/>
        <v>1669551.833863541</v>
      </c>
      <c r="D38" s="344">
        <v>392835.72561495088</v>
      </c>
      <c r="E38" s="342">
        <v>392835.72561495088</v>
      </c>
      <c r="F38" s="343">
        <v>392835.72561495088</v>
      </c>
      <c r="G38" s="343">
        <v>491044.65701868862</v>
      </c>
      <c r="H38" s="326">
        <f t="shared" si="4"/>
        <v>503745.3250376808</v>
      </c>
      <c r="I38" s="327">
        <f>SUM([1]Sheet2!A36:D36)</f>
        <v>1165806.5088258602</v>
      </c>
      <c r="J38" s="390">
        <f t="shared" si="5"/>
        <v>69.827512101139476</v>
      </c>
    </row>
    <row r="39" spans="1:10" ht="15.75" thickBot="1" x14ac:dyDescent="0.3">
      <c r="A39" s="321">
        <v>26</v>
      </c>
      <c r="B39" s="339" t="s">
        <v>505</v>
      </c>
      <c r="C39" s="340">
        <f t="shared" si="3"/>
        <v>1589765.0943533122</v>
      </c>
      <c r="D39" s="344">
        <v>374062.3751419558</v>
      </c>
      <c r="E39" s="342">
        <v>374062.3751419558</v>
      </c>
      <c r="F39" s="343">
        <v>374062.3751419558</v>
      </c>
      <c r="G39" s="343">
        <v>467577.96892744477</v>
      </c>
      <c r="H39" s="326">
        <f t="shared" si="4"/>
        <v>503181.07377369725</v>
      </c>
      <c r="I39" s="327">
        <f>SUM([1]Sheet2!A37:D37)</f>
        <v>1086584.0205796149</v>
      </c>
      <c r="J39" s="390">
        <f t="shared" si="5"/>
        <v>68.34871544475682</v>
      </c>
    </row>
    <row r="40" spans="1:10" ht="15.75" thickBot="1" x14ac:dyDescent="0.3">
      <c r="A40" s="321">
        <v>27</v>
      </c>
      <c r="B40" s="339" t="s">
        <v>506</v>
      </c>
      <c r="C40" s="340">
        <f t="shared" si="3"/>
        <v>1669532.828274027</v>
      </c>
      <c r="D40" s="344">
        <v>392831.25371153577</v>
      </c>
      <c r="E40" s="342">
        <v>392831.25371153577</v>
      </c>
      <c r="F40" s="343">
        <v>392831.25371153577</v>
      </c>
      <c r="G40" s="343">
        <v>491039.06713941973</v>
      </c>
      <c r="H40" s="326">
        <f t="shared" si="4"/>
        <v>503565.16919184686</v>
      </c>
      <c r="I40" s="327">
        <f>SUM([1]Sheet2!A38:D38)</f>
        <v>1165967.6590821801</v>
      </c>
      <c r="J40" s="390">
        <f t="shared" si="5"/>
        <v>69.837959418118444</v>
      </c>
    </row>
    <row r="41" spans="1:10" ht="15.75" thickBot="1" x14ac:dyDescent="0.3">
      <c r="A41" s="321">
        <v>28</v>
      </c>
      <c r="B41" s="339" t="s">
        <v>507</v>
      </c>
      <c r="C41" s="340">
        <f t="shared" si="3"/>
        <v>4018602.4988041781</v>
      </c>
      <c r="D41" s="344">
        <v>945553.52913039492</v>
      </c>
      <c r="E41" s="342">
        <v>945553.52913039492</v>
      </c>
      <c r="F41" s="343">
        <v>945553.52913039492</v>
      </c>
      <c r="G41" s="343">
        <v>1181941.9114129937</v>
      </c>
      <c r="H41" s="326">
        <f t="shared" si="4"/>
        <v>620577.54049019422</v>
      </c>
      <c r="I41" s="327">
        <f>SUM([1]Sheet2!A39:D39)</f>
        <v>3398024.9583139839</v>
      </c>
      <c r="J41" s="390">
        <f t="shared" si="5"/>
        <v>84.557379320924113</v>
      </c>
    </row>
    <row r="42" spans="1:10" ht="15.75" thickBot="1" x14ac:dyDescent="0.3">
      <c r="A42" s="321">
        <v>29</v>
      </c>
      <c r="B42" s="339" t="s">
        <v>508</v>
      </c>
      <c r="C42" s="340">
        <f t="shared" si="3"/>
        <v>1745229.0113814732</v>
      </c>
      <c r="D42" s="344">
        <v>410642.12032505253</v>
      </c>
      <c r="E42" s="342">
        <v>410642.12032505253</v>
      </c>
      <c r="F42" s="343">
        <v>410642.12032505253</v>
      </c>
      <c r="G42" s="343">
        <v>513302.65040631569</v>
      </c>
      <c r="H42" s="326">
        <f t="shared" si="4"/>
        <v>416390.87789332797</v>
      </c>
      <c r="I42" s="327">
        <f>SUM([1]Sheet2!A40:D40)</f>
        <v>1328838.1334881452</v>
      </c>
      <c r="J42" s="390">
        <f t="shared" si="5"/>
        <v>76.141189770635037</v>
      </c>
    </row>
    <row r="43" spans="1:10" ht="15.75" thickBot="1" x14ac:dyDescent="0.3">
      <c r="A43" s="321">
        <v>30</v>
      </c>
      <c r="B43" s="339" t="s">
        <v>509</v>
      </c>
      <c r="C43" s="340">
        <f t="shared" si="3"/>
        <v>3949532.8296995554</v>
      </c>
      <c r="D43" s="344">
        <v>929301.84228224843</v>
      </c>
      <c r="E43" s="342">
        <v>929301.84228224843</v>
      </c>
      <c r="F43" s="343">
        <v>929301.84228224843</v>
      </c>
      <c r="G43" s="343">
        <v>1161627.3028528106</v>
      </c>
      <c r="H43" s="326">
        <f t="shared" si="4"/>
        <v>523161.16920353612</v>
      </c>
      <c r="I43" s="327">
        <f>SUM([1]Sheet2!A41:D41)</f>
        <v>3426371.6604960193</v>
      </c>
      <c r="J43" s="390">
        <f t="shared" si="5"/>
        <v>86.753846802601871</v>
      </c>
    </row>
    <row r="44" spans="1:10" ht="15.75" thickBot="1" x14ac:dyDescent="0.3">
      <c r="A44" s="321">
        <v>31</v>
      </c>
      <c r="B44" s="339" t="s">
        <v>510</v>
      </c>
      <c r="C44" s="340">
        <f t="shared" si="3"/>
        <v>1763857.998167858</v>
      </c>
      <c r="D44" s="344">
        <v>415025.41133361362</v>
      </c>
      <c r="E44" s="342">
        <v>415025.41133361362</v>
      </c>
      <c r="F44" s="343">
        <v>415025.41133361362</v>
      </c>
      <c r="G44" s="343">
        <v>518781.76416701701</v>
      </c>
      <c r="H44" s="326">
        <f t="shared" si="4"/>
        <v>504608.63558497652</v>
      </c>
      <c r="I44" s="327">
        <f>SUM([1]Sheet2!A42:D42)</f>
        <v>1259249.3625828815</v>
      </c>
      <c r="J44" s="390">
        <f t="shared" si="5"/>
        <v>71.391765317325991</v>
      </c>
    </row>
    <row r="45" spans="1:10" ht="15.75" thickBot="1" x14ac:dyDescent="0.3">
      <c r="A45" s="321">
        <v>32</v>
      </c>
      <c r="B45" s="339" t="s">
        <v>511</v>
      </c>
      <c r="C45" s="340">
        <f t="shared" si="3"/>
        <v>2152490.1073548975</v>
      </c>
      <c r="D45" s="344">
        <v>506468.26055409358</v>
      </c>
      <c r="E45" s="342">
        <v>506468.26055409358</v>
      </c>
      <c r="F45" s="343">
        <v>506468.26055409358</v>
      </c>
      <c r="G45" s="343">
        <v>633085.32569261699</v>
      </c>
      <c r="H45" s="326">
        <f t="shared" si="4"/>
        <v>419910.41888031038</v>
      </c>
      <c r="I45" s="327">
        <f>SUM([1]Sheet2!A43:D43)</f>
        <v>1732579.6884745872</v>
      </c>
      <c r="J45" s="390">
        <f t="shared" si="5"/>
        <v>80.491876945426696</v>
      </c>
    </row>
    <row r="46" spans="1:10" ht="15.75" thickBot="1" x14ac:dyDescent="0.3">
      <c r="A46" s="321">
        <v>33</v>
      </c>
      <c r="B46" s="339" t="s">
        <v>512</v>
      </c>
      <c r="C46" s="340">
        <f t="shared" si="3"/>
        <v>2149149.2596908696</v>
      </c>
      <c r="D46" s="344">
        <v>505682.17875079281</v>
      </c>
      <c r="E46" s="342">
        <v>505682.17875079281</v>
      </c>
      <c r="F46" s="343">
        <v>505682.17875079281</v>
      </c>
      <c r="G46" s="343">
        <v>632102.723438491</v>
      </c>
      <c r="H46" s="326">
        <f t="shared" si="4"/>
        <v>507678.02392946533</v>
      </c>
      <c r="I46" s="327">
        <f>SUM([1]Sheet2!A44:D44)</f>
        <v>1641471.2357614043</v>
      </c>
      <c r="J46" s="390">
        <f t="shared" si="5"/>
        <v>76.377721480243352</v>
      </c>
    </row>
    <row r="47" spans="1:10" ht="15.75" thickBot="1" x14ac:dyDescent="0.3">
      <c r="A47" s="321">
        <v>34</v>
      </c>
      <c r="B47" s="339" t="s">
        <v>513</v>
      </c>
      <c r="C47" s="340">
        <f t="shared" si="3"/>
        <v>1705422.4591674136</v>
      </c>
      <c r="D47" s="344">
        <v>401275.87274527381</v>
      </c>
      <c r="E47" s="342">
        <v>401275.87274527381</v>
      </c>
      <c r="F47" s="343">
        <v>401275.87274527381</v>
      </c>
      <c r="G47" s="343">
        <v>501594.84093159228</v>
      </c>
      <c r="H47" s="326">
        <f t="shared" si="4"/>
        <v>504219.46416517277</v>
      </c>
      <c r="I47" s="327">
        <f>SUM([1]Sheet2!A45:D45)</f>
        <v>1201202.9950022409</v>
      </c>
      <c r="J47" s="390">
        <f t="shared" si="5"/>
        <v>70.434336580079261</v>
      </c>
    </row>
    <row r="48" spans="1:10" ht="15.75" thickBot="1" x14ac:dyDescent="0.3">
      <c r="A48" s="321">
        <v>35</v>
      </c>
      <c r="B48" s="339" t="s">
        <v>514</v>
      </c>
      <c r="C48" s="340">
        <f t="shared" si="3"/>
        <v>1732643.6607122491</v>
      </c>
      <c r="D48" s="344">
        <v>407680.86134405859</v>
      </c>
      <c r="E48" s="342">
        <v>407680.86134405859</v>
      </c>
      <c r="F48" s="343">
        <v>407680.86134405859</v>
      </c>
      <c r="G48" s="343">
        <v>509601.07668007322</v>
      </c>
      <c r="H48" s="326">
        <f t="shared" si="4"/>
        <v>416467.67801784049</v>
      </c>
      <c r="I48" s="327">
        <f>SUM([1]Sheet2!A46:D46)</f>
        <v>1316175.9826944086</v>
      </c>
      <c r="J48" s="390">
        <f t="shared" si="5"/>
        <v>75.963454721749287</v>
      </c>
    </row>
    <row r="49" spans="1:10" ht="15.75" thickBot="1" x14ac:dyDescent="0.3">
      <c r="A49" s="321">
        <v>36</v>
      </c>
      <c r="B49" s="339" t="s">
        <v>515</v>
      </c>
      <c r="C49" s="340">
        <f t="shared" si="3"/>
        <v>3949532.8296995554</v>
      </c>
      <c r="D49" s="344">
        <v>929301.84228224843</v>
      </c>
      <c r="E49" s="342">
        <v>929301.84228224843</v>
      </c>
      <c r="F49" s="343">
        <v>929301.84228224843</v>
      </c>
      <c r="G49" s="343">
        <v>1161627.3028528106</v>
      </c>
      <c r="H49" s="326">
        <f t="shared" si="4"/>
        <v>522801.16920353612</v>
      </c>
      <c r="I49" s="327">
        <f>SUM([1]Sheet2!A47:D47)</f>
        <v>3426731.6604960193</v>
      </c>
      <c r="J49" s="390">
        <f t="shared" si="5"/>
        <v>86.76296180469258</v>
      </c>
    </row>
    <row r="50" spans="1:10" ht="15.75" thickBot="1" x14ac:dyDescent="0.3">
      <c r="A50" s="321">
        <v>37</v>
      </c>
      <c r="B50" s="339" t="s">
        <v>516</v>
      </c>
      <c r="C50" s="340">
        <f t="shared" si="3"/>
        <v>3949532.8296995554</v>
      </c>
      <c r="D50" s="344">
        <v>929301.84228224843</v>
      </c>
      <c r="E50" s="342">
        <v>929301.84228224843</v>
      </c>
      <c r="F50" s="343">
        <v>929301.84228224843</v>
      </c>
      <c r="G50" s="343">
        <v>1161627.3028528106</v>
      </c>
      <c r="H50" s="326">
        <f t="shared" si="4"/>
        <v>523161.16920353612</v>
      </c>
      <c r="I50" s="327">
        <f>SUM([1]Sheet2!A48:D48)</f>
        <v>3426371.6604960193</v>
      </c>
      <c r="J50" s="390">
        <f t="shared" si="5"/>
        <v>86.753846802601871</v>
      </c>
    </row>
    <row r="51" spans="1:10" ht="15.75" thickBot="1" x14ac:dyDescent="0.3">
      <c r="A51" s="321">
        <v>38</v>
      </c>
      <c r="B51" s="339" t="s">
        <v>517</v>
      </c>
      <c r="C51" s="340">
        <f t="shared" si="3"/>
        <v>1814163.8496203851</v>
      </c>
      <c r="D51" s="344">
        <v>426862.08226362005</v>
      </c>
      <c r="E51" s="342">
        <v>426862.08226362005</v>
      </c>
      <c r="F51" s="343">
        <v>426862.08226362005</v>
      </c>
      <c r="G51" s="343">
        <v>533577.60282952501</v>
      </c>
      <c r="H51" s="326">
        <f t="shared" si="4"/>
        <v>417316.14356688689</v>
      </c>
      <c r="I51" s="327">
        <f>SUM([1]Sheet2!A49:D49)</f>
        <v>1396847.7060534982</v>
      </c>
      <c r="J51" s="390">
        <f t="shared" si="5"/>
        <v>76.9967776805711</v>
      </c>
    </row>
    <row r="52" spans="1:10" ht="15.75" thickBot="1" x14ac:dyDescent="0.3">
      <c r="A52" s="321">
        <v>39</v>
      </c>
      <c r="B52" s="339" t="s">
        <v>518</v>
      </c>
      <c r="C52" s="340">
        <f t="shared" si="3"/>
        <v>1741031.4688837919</v>
      </c>
      <c r="D52" s="344">
        <v>409654.46326677455</v>
      </c>
      <c r="E52" s="342">
        <v>409654.46326677455</v>
      </c>
      <c r="F52" s="343">
        <v>409654.46326677455</v>
      </c>
      <c r="G52" s="343">
        <v>512068.07908346818</v>
      </c>
      <c r="H52" s="326">
        <f t="shared" si="4"/>
        <v>416356.45804484747</v>
      </c>
      <c r="I52" s="327">
        <f>SUM([1]Sheet2!A50:D50)</f>
        <v>1324675.0108389445</v>
      </c>
      <c r="J52" s="390">
        <f t="shared" si="5"/>
        <v>76.085644315677911</v>
      </c>
    </row>
    <row r="53" spans="1:10" ht="16.5" customHeight="1" thickBot="1" x14ac:dyDescent="0.3">
      <c r="A53" s="321">
        <v>40</v>
      </c>
      <c r="B53" s="339" t="s">
        <v>519</v>
      </c>
      <c r="C53" s="340">
        <f t="shared" si="3"/>
        <v>1735972.6364469221</v>
      </c>
      <c r="D53" s="344">
        <v>408464.14975221694</v>
      </c>
      <c r="E53" s="342">
        <v>408464.14975221694</v>
      </c>
      <c r="F53" s="343">
        <v>408464.14975221694</v>
      </c>
      <c r="G53" s="343">
        <v>510580.18719027116</v>
      </c>
      <c r="H53" s="326">
        <f t="shared" si="4"/>
        <v>416134.97561886488</v>
      </c>
      <c r="I53" s="327">
        <f>SUM([1]Sheet2!A51:D51)</f>
        <v>1319837.6608280572</v>
      </c>
      <c r="J53" s="390">
        <f t="shared" si="5"/>
        <v>76.028713420818463</v>
      </c>
    </row>
    <row r="54" spans="1:10" ht="15.75" thickBot="1" x14ac:dyDescent="0.3">
      <c r="A54" s="321">
        <v>41</v>
      </c>
      <c r="B54" s="339" t="s">
        <v>520</v>
      </c>
      <c r="C54" s="340">
        <f t="shared" si="3"/>
        <v>1621695.4500128739</v>
      </c>
      <c r="D54" s="344">
        <v>381575.40000302915</v>
      </c>
      <c r="E54" s="342">
        <v>381575.40000302915</v>
      </c>
      <c r="F54" s="343">
        <v>381575.40000302915</v>
      </c>
      <c r="G54" s="343">
        <v>476969.25000378641</v>
      </c>
      <c r="H54" s="326">
        <f t="shared" si="4"/>
        <v>415737.90269010561</v>
      </c>
      <c r="I54" s="327">
        <f>SUM([1]Sheet2!A52:D52)</f>
        <v>1205957.5473227683</v>
      </c>
      <c r="J54" s="390">
        <f t="shared" si="5"/>
        <v>74.363996477464042</v>
      </c>
    </row>
    <row r="55" spans="1:10" ht="15.75" thickBot="1" x14ac:dyDescent="0.3">
      <c r="A55" s="321">
        <v>42</v>
      </c>
      <c r="B55" s="339" t="s">
        <v>521</v>
      </c>
      <c r="C55" s="340">
        <f t="shared" si="3"/>
        <v>1664894.0054111718</v>
      </c>
      <c r="D55" s="344">
        <v>391739.76597909926</v>
      </c>
      <c r="E55" s="342">
        <v>391739.76597909926</v>
      </c>
      <c r="F55" s="343">
        <v>391739.76597909926</v>
      </c>
      <c r="G55" s="343">
        <v>489674.70747387409</v>
      </c>
      <c r="H55" s="326">
        <f t="shared" si="4"/>
        <v>415552.13084437139</v>
      </c>
      <c r="I55" s="327">
        <f>SUM([1]Sheet2!A53:D53)</f>
        <v>1249341.8745668004</v>
      </c>
      <c r="J55" s="390">
        <f t="shared" si="5"/>
        <v>75.040325120172184</v>
      </c>
    </row>
    <row r="56" spans="1:10" ht="15.75" thickBot="1" x14ac:dyDescent="0.3">
      <c r="A56" s="321">
        <v>43</v>
      </c>
      <c r="B56" s="339" t="s">
        <v>522</v>
      </c>
      <c r="C56" s="345">
        <f t="shared" si="3"/>
        <v>3949532.8296995554</v>
      </c>
      <c r="D56" s="346">
        <v>929301.84228224843</v>
      </c>
      <c r="E56" s="347">
        <v>929301.84228224843</v>
      </c>
      <c r="F56" s="348">
        <v>929301.84228224843</v>
      </c>
      <c r="G56" s="348">
        <v>1161627.3028528106</v>
      </c>
      <c r="H56" s="349">
        <f t="shared" si="4"/>
        <v>522621.16920353612</v>
      </c>
      <c r="I56" s="350">
        <f>SUM([1]Sheet2!A54:D54)</f>
        <v>3426911.6604960193</v>
      </c>
      <c r="J56" s="392">
        <f t="shared" si="5"/>
        <v>86.767519305737935</v>
      </c>
    </row>
    <row r="57" spans="1:10" s="313" customFormat="1" ht="15.75" thickBot="1" x14ac:dyDescent="0.3">
      <c r="A57" s="328"/>
      <c r="B57" s="329" t="s">
        <v>396</v>
      </c>
      <c r="C57" s="351">
        <f t="shared" si="3"/>
        <v>95233616.907220751</v>
      </c>
      <c r="D57" s="351">
        <f>SUM(D14:D56)</f>
        <v>22407909.860522535</v>
      </c>
      <c r="E57" s="351">
        <f>SUM(E14:E56)</f>
        <v>22407909.860522531</v>
      </c>
      <c r="F57" s="351">
        <f>SUM(F14:F56)</f>
        <v>22407909.860522531</v>
      </c>
      <c r="G57" s="351">
        <f>SUM(G14:G56)</f>
        <v>28009887.325653158</v>
      </c>
      <c r="H57" s="352">
        <f t="shared" si="4"/>
        <v>19496910.658639207</v>
      </c>
      <c r="I57" s="351">
        <f>SUM([1]Sheet2!A55:D55)</f>
        <v>75736706.248581544</v>
      </c>
      <c r="J57" s="391">
        <f t="shared" si="5"/>
        <v>79.527281130534362</v>
      </c>
    </row>
    <row r="58" spans="1:10" s="313" customFormat="1" ht="15.75" thickBot="1" x14ac:dyDescent="0.3">
      <c r="A58" s="17"/>
      <c r="C58" s="333"/>
      <c r="D58" s="333"/>
      <c r="E58" s="333"/>
      <c r="F58" s="333"/>
      <c r="G58" s="333"/>
      <c r="H58" s="332"/>
      <c r="I58" s="333"/>
      <c r="J58" s="17"/>
    </row>
    <row r="59" spans="1:10" s="17" customFormat="1" ht="30.75" thickBot="1" x14ac:dyDescent="0.3">
      <c r="A59" s="10" t="s">
        <v>462</v>
      </c>
      <c r="B59" s="10" t="s">
        <v>463</v>
      </c>
      <c r="C59" s="10" t="s">
        <v>464</v>
      </c>
      <c r="D59" s="10" t="s">
        <v>465</v>
      </c>
      <c r="E59" s="10" t="s">
        <v>466</v>
      </c>
      <c r="F59" s="10" t="s">
        <v>467</v>
      </c>
      <c r="G59" s="10" t="s">
        <v>468</v>
      </c>
      <c r="H59" s="10" t="s">
        <v>469</v>
      </c>
      <c r="I59" s="10" t="s">
        <v>470</v>
      </c>
      <c r="J59" s="10" t="s">
        <v>471</v>
      </c>
    </row>
    <row r="60" spans="1:10" ht="15.75" thickBot="1" x14ac:dyDescent="0.3">
      <c r="B60" s="313" t="s">
        <v>422</v>
      </c>
      <c r="H60" s="332"/>
    </row>
    <row r="61" spans="1:10" ht="15.75" thickBot="1" x14ac:dyDescent="0.3">
      <c r="A61" s="314">
        <v>1</v>
      </c>
      <c r="B61" s="353" t="s">
        <v>523</v>
      </c>
      <c r="C61" s="319">
        <f t="shared" ref="C61:C73" si="6">SUM(D61:G61)</f>
        <v>1904338.6661001188</v>
      </c>
      <c r="D61" s="354">
        <v>448079.68614120438</v>
      </c>
      <c r="E61" s="354">
        <v>448079.68614120438</v>
      </c>
      <c r="F61" s="354">
        <v>448079.68614120438</v>
      </c>
      <c r="G61" s="354">
        <v>560099.60767650546</v>
      </c>
      <c r="H61" s="319">
        <f t="shared" ref="H61:H73" si="7">C61-I61</f>
        <v>417965.57706202101</v>
      </c>
      <c r="I61" s="319">
        <f>SUM([1]Sheet2!A58:D58)</f>
        <v>1486373.0890380978</v>
      </c>
      <c r="J61" s="390">
        <f>I61/C61*100</f>
        <v>78.051930336636516</v>
      </c>
    </row>
    <row r="62" spans="1:10" ht="15.75" thickBot="1" x14ac:dyDescent="0.3">
      <c r="A62" s="321">
        <v>2</v>
      </c>
      <c r="B62" s="355" t="s">
        <v>524</v>
      </c>
      <c r="C62" s="326">
        <f t="shared" si="6"/>
        <v>1773443.4495754139</v>
      </c>
      <c r="D62" s="356">
        <v>417280.8116648033</v>
      </c>
      <c r="E62" s="356">
        <v>417280.8116648033</v>
      </c>
      <c r="F62" s="356">
        <v>417280.8116648033</v>
      </c>
      <c r="G62" s="356">
        <v>521601.01458100416</v>
      </c>
      <c r="H62" s="326">
        <f t="shared" si="7"/>
        <v>505317.23628651816</v>
      </c>
      <c r="I62" s="326">
        <f>SUM([1]Sheet2!A59:D59)</f>
        <v>1268126.2132888958</v>
      </c>
      <c r="J62" s="390">
        <f t="shared" ref="J62:J73" si="8">I62/C62*100</f>
        <v>71.506436452343721</v>
      </c>
    </row>
    <row r="63" spans="1:10" ht="15.75" thickBot="1" x14ac:dyDescent="0.3">
      <c r="A63" s="321">
        <v>3</v>
      </c>
      <c r="B63" s="355" t="s">
        <v>525</v>
      </c>
      <c r="C63" s="326">
        <f t="shared" si="6"/>
        <v>1774274.3471972784</v>
      </c>
      <c r="D63" s="356">
        <v>417476.31698759488</v>
      </c>
      <c r="E63" s="356">
        <v>417476.31698759488</v>
      </c>
      <c r="F63" s="356">
        <v>417476.31698759488</v>
      </c>
      <c r="G63" s="356">
        <v>521845.39623449359</v>
      </c>
      <c r="H63" s="326">
        <f t="shared" si="7"/>
        <v>416989.04964701785</v>
      </c>
      <c r="I63" s="326">
        <f>SUM([1]Sheet2!A60:D60)</f>
        <v>1357285.2975502606</v>
      </c>
      <c r="J63" s="390">
        <f t="shared" si="8"/>
        <v>76.498051143797909</v>
      </c>
    </row>
    <row r="64" spans="1:10" ht="15.75" thickBot="1" x14ac:dyDescent="0.3">
      <c r="A64" s="321">
        <v>4</v>
      </c>
      <c r="B64" s="355" t="s">
        <v>526</v>
      </c>
      <c r="C64" s="326">
        <f t="shared" si="6"/>
        <v>1632267.6635548188</v>
      </c>
      <c r="D64" s="356">
        <v>384062.97965995735</v>
      </c>
      <c r="E64" s="356">
        <v>384062.97965995735</v>
      </c>
      <c r="F64" s="356">
        <v>384062.97965995735</v>
      </c>
      <c r="G64" s="356">
        <v>480078.72457494668</v>
      </c>
      <c r="H64" s="326">
        <f t="shared" si="7"/>
        <v>503259.59484114964</v>
      </c>
      <c r="I64" s="326">
        <f>SUM([1]Sheet2!A61:D61)</f>
        <v>1129008.0687136692</v>
      </c>
      <c r="J64" s="390">
        <f t="shared" si="8"/>
        <v>69.168071752084444</v>
      </c>
    </row>
    <row r="65" spans="1:10" ht="15.75" thickBot="1" x14ac:dyDescent="0.3">
      <c r="A65" s="321">
        <v>5</v>
      </c>
      <c r="B65" s="355" t="s">
        <v>527</v>
      </c>
      <c r="C65" s="326">
        <f t="shared" si="6"/>
        <v>1673182.6420171538</v>
      </c>
      <c r="D65" s="356">
        <v>393690.03341580089</v>
      </c>
      <c r="E65" s="356">
        <v>393690.03341580089</v>
      </c>
      <c r="F65" s="356">
        <v>393690.03341580089</v>
      </c>
      <c r="G65" s="356">
        <v>492112.54176975111</v>
      </c>
      <c r="H65" s="326">
        <f t="shared" si="7"/>
        <v>416520.09766454063</v>
      </c>
      <c r="I65" s="326">
        <f>SUM([1]Sheet2!A62:D62)</f>
        <v>1256662.5443526132</v>
      </c>
      <c r="J65" s="390">
        <f t="shared" si="8"/>
        <v>75.106118889543765</v>
      </c>
    </row>
    <row r="66" spans="1:10" ht="15.75" thickBot="1" x14ac:dyDescent="0.3">
      <c r="A66" s="321">
        <v>6</v>
      </c>
      <c r="B66" s="355" t="s">
        <v>528</v>
      </c>
      <c r="C66" s="326">
        <f t="shared" si="6"/>
        <v>1936898.2749591758</v>
      </c>
      <c r="D66" s="356">
        <v>455740.77057862957</v>
      </c>
      <c r="E66" s="356">
        <v>455740.77057862957</v>
      </c>
      <c r="F66" s="356">
        <v>455740.77057862957</v>
      </c>
      <c r="G66" s="356">
        <v>569675.96322328702</v>
      </c>
      <c r="H66" s="326">
        <f t="shared" si="7"/>
        <v>417962.56585466536</v>
      </c>
      <c r="I66" s="326">
        <f>SUM([1]Sheet2!A63:D63)</f>
        <v>1518935.7091045105</v>
      </c>
      <c r="J66" s="390">
        <f t="shared" si="8"/>
        <v>78.421036806206317</v>
      </c>
    </row>
    <row r="67" spans="1:10" ht="15.75" thickBot="1" x14ac:dyDescent="0.3">
      <c r="A67" s="357">
        <v>7</v>
      </c>
      <c r="B67" s="355" t="s">
        <v>529</v>
      </c>
      <c r="C67" s="326">
        <f t="shared" si="6"/>
        <v>1675768.7448363688</v>
      </c>
      <c r="D67" s="356">
        <v>394298.52819679264</v>
      </c>
      <c r="E67" s="356">
        <v>394298.52819679264</v>
      </c>
      <c r="F67" s="356">
        <v>394298.52819679264</v>
      </c>
      <c r="G67" s="356">
        <v>492873.16024599085</v>
      </c>
      <c r="H67" s="326">
        <f t="shared" si="7"/>
        <v>415641.30370765831</v>
      </c>
      <c r="I67" s="326">
        <f>SUM([1]Sheet2!A64:D64)</f>
        <v>1260127.4411287105</v>
      </c>
      <c r="J67" s="390">
        <f t="shared" si="8"/>
        <v>75.19697720891412</v>
      </c>
    </row>
    <row r="68" spans="1:10" ht="15.75" thickBot="1" x14ac:dyDescent="0.3">
      <c r="A68" s="321">
        <v>8</v>
      </c>
      <c r="B68" s="355" t="s">
        <v>530</v>
      </c>
      <c r="C68" s="326">
        <f t="shared" si="6"/>
        <v>1643826.9720730623</v>
      </c>
      <c r="D68" s="356">
        <v>386782.81695836759</v>
      </c>
      <c r="E68" s="356">
        <v>386782.81695836759</v>
      </c>
      <c r="F68" s="356">
        <v>386782.81695836759</v>
      </c>
      <c r="G68" s="356">
        <v>483478.52119795943</v>
      </c>
      <c r="H68" s="326">
        <f t="shared" si="7"/>
        <v>415739.38117099926</v>
      </c>
      <c r="I68" s="326">
        <f>SUM([1]Sheet2!A65:D65)</f>
        <v>1228087.5909020631</v>
      </c>
      <c r="J68" s="390">
        <f t="shared" si="8"/>
        <v>74.709054649060647</v>
      </c>
    </row>
    <row r="69" spans="1:10" ht="15.75" thickBot="1" x14ac:dyDescent="0.3">
      <c r="A69" s="321">
        <v>9</v>
      </c>
      <c r="B69" s="355" t="s">
        <v>531</v>
      </c>
      <c r="C69" s="326">
        <f t="shared" si="6"/>
        <v>1667133.8087214192</v>
      </c>
      <c r="D69" s="356">
        <v>392266.77852268692</v>
      </c>
      <c r="E69" s="356">
        <v>392266.77852268692</v>
      </c>
      <c r="F69" s="356">
        <v>392266.77852268692</v>
      </c>
      <c r="G69" s="356">
        <v>490333.47315335862</v>
      </c>
      <c r="H69" s="326">
        <f t="shared" si="7"/>
        <v>505795.49723151536</v>
      </c>
      <c r="I69" s="326">
        <f>SUM([1]Sheet2!A66:D66)</f>
        <v>1161338.3114899038</v>
      </c>
      <c r="J69" s="390">
        <f t="shared" si="8"/>
        <v>69.660773803188192</v>
      </c>
    </row>
    <row r="70" spans="1:10" ht="15.75" thickBot="1" x14ac:dyDescent="0.3">
      <c r="A70" s="321">
        <v>10</v>
      </c>
      <c r="B70" s="355" t="s">
        <v>532</v>
      </c>
      <c r="C70" s="326">
        <f t="shared" si="6"/>
        <v>1720245.918802633</v>
      </c>
      <c r="D70" s="356">
        <v>404763.74560061953</v>
      </c>
      <c r="E70" s="356">
        <v>404763.74560061953</v>
      </c>
      <c r="F70" s="356">
        <v>404763.74560061953</v>
      </c>
      <c r="G70" s="356">
        <v>505954.68200077442</v>
      </c>
      <c r="H70" s="326">
        <f t="shared" si="7"/>
        <v>416006.01653418131</v>
      </c>
      <c r="I70" s="326">
        <f>SUM([1]Sheet2!A67:D67)</f>
        <v>1304239.9022684516</v>
      </c>
      <c r="J70" s="390">
        <f t="shared" si="8"/>
        <v>75.817061270882718</v>
      </c>
    </row>
    <row r="71" spans="1:10" ht="15.75" thickBot="1" x14ac:dyDescent="0.3">
      <c r="A71" s="321">
        <v>11</v>
      </c>
      <c r="B71" s="355" t="s">
        <v>533</v>
      </c>
      <c r="C71" s="326">
        <f t="shared" si="6"/>
        <v>1507331.7191147557</v>
      </c>
      <c r="D71" s="356">
        <v>354666.28685053077</v>
      </c>
      <c r="E71" s="356">
        <v>354666.28685053077</v>
      </c>
      <c r="F71" s="356">
        <v>354666.28685053077</v>
      </c>
      <c r="G71" s="356">
        <v>443332.85856316343</v>
      </c>
      <c r="H71" s="326">
        <f t="shared" si="7"/>
        <v>414710.12009674124</v>
      </c>
      <c r="I71" s="326">
        <f>SUM([1]Sheet2!A68:D68)</f>
        <v>1092621.5990180145</v>
      </c>
      <c r="J71" s="390">
        <f t="shared" si="8"/>
        <v>72.487136385592862</v>
      </c>
    </row>
    <row r="72" spans="1:10" ht="15.75" thickBot="1" x14ac:dyDescent="0.3">
      <c r="A72" s="321">
        <v>12</v>
      </c>
      <c r="B72" s="355" t="s">
        <v>534</v>
      </c>
      <c r="C72" s="326">
        <f t="shared" si="6"/>
        <v>1640464.1708561301</v>
      </c>
      <c r="D72" s="356">
        <v>385991.56961320707</v>
      </c>
      <c r="E72" s="356">
        <v>385991.56961320707</v>
      </c>
      <c r="F72" s="356">
        <v>385991.56961320707</v>
      </c>
      <c r="G72" s="356">
        <v>482489.46201650886</v>
      </c>
      <c r="H72" s="326">
        <f t="shared" si="7"/>
        <v>504586.80620102049</v>
      </c>
      <c r="I72" s="326">
        <f>SUM([1]Sheet2!A69:D69)</f>
        <v>1135877.3646551096</v>
      </c>
      <c r="J72" s="390">
        <f t="shared" si="8"/>
        <v>69.241217506281444</v>
      </c>
    </row>
    <row r="73" spans="1:10" s="313" customFormat="1" ht="15.75" thickBot="1" x14ac:dyDescent="0.3">
      <c r="A73" s="328"/>
      <c r="B73" s="329" t="s">
        <v>396</v>
      </c>
      <c r="C73" s="330">
        <f t="shared" si="6"/>
        <v>20549176.377808325</v>
      </c>
      <c r="D73" s="330">
        <f>SUM(D61:D72)</f>
        <v>4835100.3241901947</v>
      </c>
      <c r="E73" s="330">
        <f>SUM(E61:E72)</f>
        <v>4835100.3241901947</v>
      </c>
      <c r="F73" s="330">
        <f>SUM(F61:F72)</f>
        <v>4835100.3241901947</v>
      </c>
      <c r="G73" s="330">
        <f>SUM(G61:G72)</f>
        <v>6043875.4052377436</v>
      </c>
      <c r="H73" s="330">
        <f t="shared" si="7"/>
        <v>5350493.2462980244</v>
      </c>
      <c r="I73" s="330">
        <f>SUM([1]Sheet2!A70:D70)</f>
        <v>15198683.131510301</v>
      </c>
      <c r="J73" s="391">
        <f t="shared" si="8"/>
        <v>73.962492958714478</v>
      </c>
    </row>
    <row r="74" spans="1:10" s="313" customFormat="1" ht="15.75" thickBot="1" x14ac:dyDescent="0.3">
      <c r="A74" s="17"/>
      <c r="C74" s="332"/>
      <c r="D74" s="332"/>
      <c r="E74" s="332"/>
      <c r="F74" s="332"/>
      <c r="G74" s="332"/>
      <c r="H74" s="332"/>
      <c r="I74" s="332"/>
      <c r="J74" s="17"/>
    </row>
    <row r="75" spans="1:10" s="17" customFormat="1" ht="30.75" thickBot="1" x14ac:dyDescent="0.3">
      <c r="A75" s="10" t="s">
        <v>462</v>
      </c>
      <c r="B75" s="10" t="s">
        <v>463</v>
      </c>
      <c r="C75" s="10" t="s">
        <v>464</v>
      </c>
      <c r="D75" s="10" t="s">
        <v>465</v>
      </c>
      <c r="E75" s="10" t="s">
        <v>466</v>
      </c>
      <c r="F75" s="10" t="s">
        <v>467</v>
      </c>
      <c r="G75" s="10" t="s">
        <v>468</v>
      </c>
      <c r="H75" s="10" t="s">
        <v>469</v>
      </c>
      <c r="I75" s="10" t="s">
        <v>470</v>
      </c>
      <c r="J75" s="10" t="s">
        <v>471</v>
      </c>
    </row>
    <row r="76" spans="1:10" ht="15.75" thickBot="1" x14ac:dyDescent="0.3">
      <c r="B76" s="313" t="s">
        <v>425</v>
      </c>
      <c r="H76" s="332">
        <f t="shared" ref="H76:H88" si="9">C76-I76</f>
        <v>0</v>
      </c>
    </row>
    <row r="77" spans="1:10" ht="15.75" thickBot="1" x14ac:dyDescent="0.3">
      <c r="A77" s="314">
        <v>1</v>
      </c>
      <c r="B77" s="334" t="s">
        <v>535</v>
      </c>
      <c r="C77" s="319">
        <f t="shared" ref="C77:C88" si="10">SUM(D77:G77)</f>
        <v>1774190.6919915609</v>
      </c>
      <c r="D77" s="354">
        <v>417456.63340977905</v>
      </c>
      <c r="E77" s="354">
        <v>417456.63340977905</v>
      </c>
      <c r="F77" s="354">
        <v>417456.63340977905</v>
      </c>
      <c r="G77" s="354">
        <v>521820.79176222376</v>
      </c>
      <c r="H77" s="319">
        <f t="shared" si="9"/>
        <v>416898.36367433076</v>
      </c>
      <c r="I77" s="319">
        <f>SUM([1]Sheet2!A73:D73)</f>
        <v>1357292.3283172301</v>
      </c>
      <c r="J77" s="390">
        <f>I77/C77*100</f>
        <v>76.502054398315281</v>
      </c>
    </row>
    <row r="78" spans="1:10" ht="15.75" thickBot="1" x14ac:dyDescent="0.3">
      <c r="A78" s="321">
        <v>2</v>
      </c>
      <c r="B78" s="339" t="s">
        <v>536</v>
      </c>
      <c r="C78" s="326">
        <f t="shared" si="10"/>
        <v>1664864.937234848</v>
      </c>
      <c r="D78" s="356">
        <v>391732.92640819954</v>
      </c>
      <c r="E78" s="356">
        <v>391732.92640819954</v>
      </c>
      <c r="F78" s="356">
        <v>391732.92640819954</v>
      </c>
      <c r="G78" s="356">
        <v>489666.15801024943</v>
      </c>
      <c r="H78" s="326">
        <f t="shared" si="9"/>
        <v>504066.89248532592</v>
      </c>
      <c r="I78" s="326">
        <f>SUM([1]Sheet2!A74:D74)</f>
        <v>1160798.0447495221</v>
      </c>
      <c r="J78" s="390">
        <f t="shared" ref="J78:J88" si="11">I78/C78*100</f>
        <v>69.723256150584561</v>
      </c>
    </row>
    <row r="79" spans="1:10" ht="15.75" thickBot="1" x14ac:dyDescent="0.3">
      <c r="A79" s="321">
        <v>3</v>
      </c>
      <c r="B79" s="339" t="s">
        <v>537</v>
      </c>
      <c r="C79" s="326">
        <f t="shared" si="10"/>
        <v>1639195.3968590372</v>
      </c>
      <c r="D79" s="356">
        <v>385693.03455506754</v>
      </c>
      <c r="E79" s="358">
        <v>385693.03455506754</v>
      </c>
      <c r="F79" s="356">
        <v>385693.03455506754</v>
      </c>
      <c r="G79" s="356">
        <v>482116.29319383448</v>
      </c>
      <c r="H79" s="326">
        <f t="shared" si="9"/>
        <v>415791.40225424408</v>
      </c>
      <c r="I79" s="326">
        <f>SUM([1]Sheet2!A75:D75)</f>
        <v>1223403.9946047931</v>
      </c>
      <c r="J79" s="390">
        <f t="shared" si="11"/>
        <v>74.634421067130404</v>
      </c>
    </row>
    <row r="80" spans="1:10" ht="15.75" thickBot="1" x14ac:dyDescent="0.3">
      <c r="A80" s="321">
        <v>4</v>
      </c>
      <c r="B80" s="339" t="s">
        <v>538</v>
      </c>
      <c r="C80" s="326">
        <f t="shared" si="10"/>
        <v>1715648.3350273366</v>
      </c>
      <c r="D80" s="356">
        <v>403681.96118290268</v>
      </c>
      <c r="E80" s="356">
        <v>403681.96118290268</v>
      </c>
      <c r="F80" s="356">
        <v>403681.96118290268</v>
      </c>
      <c r="G80" s="356">
        <v>504602.45147862833</v>
      </c>
      <c r="H80" s="326">
        <f t="shared" si="9"/>
        <v>416238.31634722441</v>
      </c>
      <c r="I80" s="326">
        <f>SUM([1]Sheet2!A76:D76)</f>
        <v>1299410.0186801122</v>
      </c>
      <c r="J80" s="390">
        <f t="shared" si="11"/>
        <v>75.738715921605689</v>
      </c>
    </row>
    <row r="81" spans="1:10" ht="15.75" thickBot="1" x14ac:dyDescent="0.3">
      <c r="A81" s="321">
        <v>5</v>
      </c>
      <c r="B81" s="339" t="s">
        <v>539</v>
      </c>
      <c r="C81" s="326">
        <f t="shared" si="10"/>
        <v>1684491.1329329817</v>
      </c>
      <c r="D81" s="356">
        <v>396350.85480776039</v>
      </c>
      <c r="E81" s="356">
        <v>396350.85480776039</v>
      </c>
      <c r="F81" s="356">
        <v>396350.85480776039</v>
      </c>
      <c r="G81" s="356">
        <v>495438.56850970053</v>
      </c>
      <c r="H81" s="326">
        <f t="shared" si="9"/>
        <v>503687.82729005045</v>
      </c>
      <c r="I81" s="326">
        <f>SUM([1]Sheet2!A77:D77)</f>
        <v>1180803.3056429313</v>
      </c>
      <c r="J81" s="390">
        <f t="shared" si="11"/>
        <v>70.098517146062662</v>
      </c>
    </row>
    <row r="82" spans="1:10" ht="15.75" thickBot="1" x14ac:dyDescent="0.3">
      <c r="A82" s="321">
        <v>6</v>
      </c>
      <c r="B82" s="339" t="s">
        <v>540</v>
      </c>
      <c r="C82" s="326">
        <f t="shared" si="10"/>
        <v>1718765.965276141</v>
      </c>
      <c r="D82" s="356">
        <v>404415.52124144492</v>
      </c>
      <c r="E82" s="356">
        <v>404415.52124144492</v>
      </c>
      <c r="F82" s="356">
        <v>404415.52124144492</v>
      </c>
      <c r="G82" s="356">
        <v>505519.40155180619</v>
      </c>
      <c r="H82" s="326">
        <f t="shared" si="9"/>
        <v>415993.88091526437</v>
      </c>
      <c r="I82" s="326">
        <f>SUM([1]Sheet2!A78:D78)</f>
        <v>1302772.0843608766</v>
      </c>
      <c r="J82" s="390">
        <f t="shared" si="11"/>
        <v>75.796944475309658</v>
      </c>
    </row>
    <row r="83" spans="1:10" ht="15.75" thickBot="1" x14ac:dyDescent="0.3">
      <c r="A83" s="321">
        <v>7</v>
      </c>
      <c r="B83" s="339" t="s">
        <v>541</v>
      </c>
      <c r="C83" s="326">
        <f t="shared" si="10"/>
        <v>1730354.4773062319</v>
      </c>
      <c r="D83" s="356">
        <v>407142.22995440749</v>
      </c>
      <c r="E83" s="358">
        <v>407142.22995440749</v>
      </c>
      <c r="F83" s="356">
        <v>407142.22995440749</v>
      </c>
      <c r="G83" s="356">
        <v>508927.78744300932</v>
      </c>
      <c r="H83" s="326">
        <f t="shared" si="9"/>
        <v>416538.9067139111</v>
      </c>
      <c r="I83" s="326">
        <f>SUM([1]Sheet2!A79:D79)</f>
        <v>1313815.5705923208</v>
      </c>
      <c r="J83" s="390">
        <f t="shared" si="11"/>
        <v>75.927538999848892</v>
      </c>
    </row>
    <row r="84" spans="1:10" ht="15.75" thickBot="1" x14ac:dyDescent="0.3">
      <c r="A84" s="321">
        <v>8</v>
      </c>
      <c r="B84" s="339" t="s">
        <v>542</v>
      </c>
      <c r="C84" s="326">
        <f t="shared" si="10"/>
        <v>1707927.4553835988</v>
      </c>
      <c r="D84" s="356">
        <v>401865.28361967026</v>
      </c>
      <c r="E84" s="356">
        <v>401865.28361967026</v>
      </c>
      <c r="F84" s="356">
        <v>401865.28361967026</v>
      </c>
      <c r="G84" s="356">
        <v>502331.60452458786</v>
      </c>
      <c r="H84" s="326">
        <f t="shared" si="9"/>
        <v>416625.00513414573</v>
      </c>
      <c r="I84" s="326">
        <f>SUM([1]Sheet2!A80:D80)</f>
        <v>1291302.4502494531</v>
      </c>
      <c r="J84" s="390">
        <f t="shared" si="11"/>
        <v>75.606399216729486</v>
      </c>
    </row>
    <row r="85" spans="1:10" ht="15.75" thickBot="1" x14ac:dyDescent="0.3">
      <c r="A85" s="321">
        <v>9</v>
      </c>
      <c r="B85" s="339" t="s">
        <v>543</v>
      </c>
      <c r="C85" s="326">
        <f t="shared" si="10"/>
        <v>1642265.8418266068</v>
      </c>
      <c r="D85" s="356">
        <v>386415.49219449569</v>
      </c>
      <c r="E85" s="356">
        <v>386415.49219449569</v>
      </c>
      <c r="F85" s="356">
        <v>386415.49219449569</v>
      </c>
      <c r="G85" s="356">
        <v>483019.3652431196</v>
      </c>
      <c r="H85" s="326">
        <f t="shared" si="9"/>
        <v>415366.57990297838</v>
      </c>
      <c r="I85" s="326">
        <f>SUM([1]Sheet2!A81:D81)</f>
        <v>1226899.2619236284</v>
      </c>
      <c r="J85" s="390">
        <f t="shared" si="11"/>
        <v>74.707713615903515</v>
      </c>
    </row>
    <row r="86" spans="1:10" ht="15.75" thickBot="1" x14ac:dyDescent="0.3">
      <c r="A86" s="321">
        <v>10</v>
      </c>
      <c r="B86" s="339" t="s">
        <v>544</v>
      </c>
      <c r="C86" s="326">
        <f t="shared" si="10"/>
        <v>1595793.0406612258</v>
      </c>
      <c r="D86" s="356">
        <v>375480.71544970019</v>
      </c>
      <c r="E86" s="356">
        <v>375480.71544970019</v>
      </c>
      <c r="F86" s="356">
        <v>375480.71544970019</v>
      </c>
      <c r="G86" s="356">
        <v>469350.89431212522</v>
      </c>
      <c r="H86" s="326">
        <f t="shared" si="9"/>
        <v>503500.5029334221</v>
      </c>
      <c r="I86" s="326">
        <f>SUM([1]Sheet2!A82:D82)</f>
        <v>1092292.5377278037</v>
      </c>
      <c r="J86" s="390">
        <f t="shared" si="11"/>
        <v>68.448258006890811</v>
      </c>
    </row>
    <row r="87" spans="1:10" ht="15.75" thickBot="1" x14ac:dyDescent="0.3">
      <c r="A87" s="321">
        <v>11</v>
      </c>
      <c r="B87" s="339" t="s">
        <v>545</v>
      </c>
      <c r="C87" s="326">
        <f t="shared" si="10"/>
        <v>1958186.837247669</v>
      </c>
      <c r="D87" s="356">
        <v>460749.84405827505</v>
      </c>
      <c r="E87" s="356">
        <v>460749.84405827505</v>
      </c>
      <c r="F87" s="356">
        <v>460749.84405827505</v>
      </c>
      <c r="G87" s="356">
        <v>575937.3050728438</v>
      </c>
      <c r="H87" s="326">
        <f t="shared" si="9"/>
        <v>418317.13206543098</v>
      </c>
      <c r="I87" s="326">
        <f>SUM([1]Sheet2!A83:D83)</f>
        <v>1539869.705182238</v>
      </c>
      <c r="J87" s="390">
        <f t="shared" si="11"/>
        <v>78.637527119046666</v>
      </c>
    </row>
    <row r="88" spans="1:10" s="313" customFormat="1" ht="15.75" thickBot="1" x14ac:dyDescent="0.3">
      <c r="A88" s="328"/>
      <c r="B88" s="329" t="s">
        <v>396</v>
      </c>
      <c r="C88" s="330">
        <f t="shared" si="10"/>
        <v>18831684.111747239</v>
      </c>
      <c r="D88" s="330">
        <f>SUM(D77:D87)</f>
        <v>4430984.4968817029</v>
      </c>
      <c r="E88" s="330">
        <f>SUM(E77:E87)</f>
        <v>4430984.4968817029</v>
      </c>
      <c r="F88" s="330">
        <f>SUM(F77:F87)</f>
        <v>4430984.4968817029</v>
      </c>
      <c r="G88" s="330">
        <f>SUM(G77:G87)</f>
        <v>5538730.6211021291</v>
      </c>
      <c r="H88" s="330">
        <f t="shared" si="9"/>
        <v>4843024.809716329</v>
      </c>
      <c r="I88" s="330">
        <f>SUM([1]Sheet2!A84:D84)</f>
        <v>13988659.30203091</v>
      </c>
      <c r="J88" s="391">
        <f t="shared" si="11"/>
        <v>74.282571962349124</v>
      </c>
    </row>
    <row r="89" spans="1:10" s="313" customFormat="1" ht="15.75" thickBot="1" x14ac:dyDescent="0.3">
      <c r="A89" s="17"/>
      <c r="C89" s="332"/>
      <c r="D89" s="332"/>
      <c r="E89" s="332"/>
      <c r="F89" s="332"/>
      <c r="G89" s="332"/>
      <c r="H89" s="332"/>
      <c r="I89" s="332"/>
      <c r="J89" s="17"/>
    </row>
    <row r="90" spans="1:10" s="17" customFormat="1" ht="30.75" thickBot="1" x14ac:dyDescent="0.3">
      <c r="A90" s="10" t="s">
        <v>462</v>
      </c>
      <c r="B90" s="10" t="s">
        <v>463</v>
      </c>
      <c r="C90" s="10" t="s">
        <v>464</v>
      </c>
      <c r="D90" s="10" t="s">
        <v>465</v>
      </c>
      <c r="E90" s="10" t="s">
        <v>466</v>
      </c>
      <c r="F90" s="10" t="s">
        <v>467</v>
      </c>
      <c r="G90" s="10" t="s">
        <v>468</v>
      </c>
      <c r="H90" s="10" t="s">
        <v>469</v>
      </c>
      <c r="I90" s="10" t="s">
        <v>470</v>
      </c>
      <c r="J90" s="10" t="s">
        <v>471</v>
      </c>
    </row>
    <row r="91" spans="1:10" ht="15.75" thickBot="1" x14ac:dyDescent="0.3">
      <c r="B91" s="313" t="s">
        <v>430</v>
      </c>
      <c r="H91" s="332"/>
    </row>
    <row r="92" spans="1:10" ht="15.75" thickBot="1" x14ac:dyDescent="0.3">
      <c r="A92" s="314">
        <v>1</v>
      </c>
      <c r="B92" s="334" t="s">
        <v>546</v>
      </c>
      <c r="C92" s="359">
        <f t="shared" ref="C92:C113" si="12">SUM(D92:G92)</f>
        <v>1807521.5953560197</v>
      </c>
      <c r="D92" s="360">
        <v>425299.19890729873</v>
      </c>
      <c r="E92" s="360">
        <v>425299.19890729873</v>
      </c>
      <c r="F92" s="360">
        <v>425299.19890729873</v>
      </c>
      <c r="G92" s="360">
        <v>531623.99863412336</v>
      </c>
      <c r="H92" s="319">
        <f t="shared" ref="H92:H113" si="13">C92-I92</f>
        <v>416721.67708191974</v>
      </c>
      <c r="I92" s="319">
        <f>SUM([1]Sheet2!A87:D87)</f>
        <v>1390799.9182740999</v>
      </c>
      <c r="J92" s="390">
        <f>I92/C92*100</f>
        <v>76.945134257173848</v>
      </c>
    </row>
    <row r="93" spans="1:10" ht="15.75" thickBot="1" x14ac:dyDescent="0.3">
      <c r="A93" s="321">
        <v>2</v>
      </c>
      <c r="B93" s="339" t="s">
        <v>547</v>
      </c>
      <c r="C93" s="361">
        <f t="shared" si="12"/>
        <v>1739032.3748792068</v>
      </c>
      <c r="D93" s="362">
        <v>409184.08820687217</v>
      </c>
      <c r="E93" s="362">
        <v>409184.08820687217</v>
      </c>
      <c r="F93" s="362">
        <v>409184.08820687217</v>
      </c>
      <c r="G93" s="362">
        <v>511480.11025859026</v>
      </c>
      <c r="H93" s="326">
        <f t="shared" si="13"/>
        <v>417060.06547400961</v>
      </c>
      <c r="I93" s="326">
        <f>SUM([1]Sheet2!A88:D88)</f>
        <v>1321972.3094051972</v>
      </c>
      <c r="J93" s="390">
        <f t="shared" ref="J93:J114" si="14">I93/C93*100</f>
        <v>76.017694006244213</v>
      </c>
    </row>
    <row r="94" spans="1:10" ht="15.75" thickBot="1" x14ac:dyDescent="0.3">
      <c r="A94" s="321">
        <v>3</v>
      </c>
      <c r="B94" s="339" t="s">
        <v>548</v>
      </c>
      <c r="C94" s="361">
        <f t="shared" si="12"/>
        <v>1813421.0817678573</v>
      </c>
      <c r="D94" s="362">
        <v>426687.31335714291</v>
      </c>
      <c r="E94" s="362">
        <v>426687.31335714291</v>
      </c>
      <c r="F94" s="362">
        <v>426687.31335714291</v>
      </c>
      <c r="G94" s="362">
        <v>533359.14169642865</v>
      </c>
      <c r="H94" s="326">
        <f t="shared" si="13"/>
        <v>505465.05287049641</v>
      </c>
      <c r="I94" s="326">
        <f>SUM([1]Sheet2!A89:D89)</f>
        <v>1307956.0288973609</v>
      </c>
      <c r="J94" s="390">
        <f t="shared" si="14"/>
        <v>72.126437816762802</v>
      </c>
    </row>
    <row r="95" spans="1:10" ht="15.75" thickBot="1" x14ac:dyDescent="0.3">
      <c r="A95" s="321">
        <v>4</v>
      </c>
      <c r="B95" s="339" t="s">
        <v>549</v>
      </c>
      <c r="C95" s="361">
        <f t="shared" si="12"/>
        <v>1740302.5921199846</v>
      </c>
      <c r="D95" s="362">
        <v>409482.96285176103</v>
      </c>
      <c r="E95" s="362">
        <v>409482.96285176103</v>
      </c>
      <c r="F95" s="362">
        <v>409482.96285176103</v>
      </c>
      <c r="G95" s="362">
        <v>511853.70356470131</v>
      </c>
      <c r="H95" s="326">
        <f t="shared" si="13"/>
        <v>416170.48125538393</v>
      </c>
      <c r="I95" s="326">
        <f>SUM([1]Sheet2!A90:D90)</f>
        <v>1324132.1108646006</v>
      </c>
      <c r="J95" s="390">
        <f t="shared" si="14"/>
        <v>76.086314923635342</v>
      </c>
    </row>
    <row r="96" spans="1:10" ht="15.75" thickBot="1" x14ac:dyDescent="0.3">
      <c r="A96" s="321">
        <v>5</v>
      </c>
      <c r="B96" s="339" t="s">
        <v>550</v>
      </c>
      <c r="C96" s="361">
        <f t="shared" si="12"/>
        <v>1687568.0047074861</v>
      </c>
      <c r="D96" s="362">
        <v>397074.82463705557</v>
      </c>
      <c r="E96" s="362">
        <v>397074.82463705557</v>
      </c>
      <c r="F96" s="362">
        <v>397074.82463705557</v>
      </c>
      <c r="G96" s="362">
        <v>496343.53079631948</v>
      </c>
      <c r="H96" s="326">
        <f t="shared" si="13"/>
        <v>415918.0576386014</v>
      </c>
      <c r="I96" s="326">
        <f>SUM([1]Sheet2!A91:D91)</f>
        <v>1271649.9470688847</v>
      </c>
      <c r="J96" s="390">
        <f t="shared" si="14"/>
        <v>75.35399720317082</v>
      </c>
    </row>
    <row r="97" spans="1:10" ht="15.75" thickBot="1" x14ac:dyDescent="0.3">
      <c r="A97" s="321">
        <v>6</v>
      </c>
      <c r="B97" s="339" t="s">
        <v>551</v>
      </c>
      <c r="C97" s="361">
        <f t="shared" si="12"/>
        <v>1768384.368081457</v>
      </c>
      <c r="D97" s="362">
        <v>416090.43954857811</v>
      </c>
      <c r="E97" s="362">
        <v>416090.43954857811</v>
      </c>
      <c r="F97" s="362">
        <v>416090.43954857811</v>
      </c>
      <c r="G97" s="362">
        <v>520113.04943572264</v>
      </c>
      <c r="H97" s="326">
        <f t="shared" si="13"/>
        <v>504375.75181826786</v>
      </c>
      <c r="I97" s="326">
        <f>SUM([1]Sheet2!A92:D92)</f>
        <v>1264008.6162631891</v>
      </c>
      <c r="J97" s="390">
        <f t="shared" si="14"/>
        <v>71.47816046544952</v>
      </c>
    </row>
    <row r="98" spans="1:10" ht="15.75" thickBot="1" x14ac:dyDescent="0.3">
      <c r="A98" s="321">
        <v>7</v>
      </c>
      <c r="B98" s="339" t="s">
        <v>552</v>
      </c>
      <c r="C98" s="361">
        <f t="shared" si="12"/>
        <v>1768259.2824396992</v>
      </c>
      <c r="D98" s="362">
        <v>416061.0076328704</v>
      </c>
      <c r="E98" s="362">
        <v>416061.0076328704</v>
      </c>
      <c r="F98" s="362">
        <v>416061.0076328704</v>
      </c>
      <c r="G98" s="362">
        <v>520076.25954108802</v>
      </c>
      <c r="H98" s="326">
        <f t="shared" si="13"/>
        <v>417119.72611600556</v>
      </c>
      <c r="I98" s="326">
        <f>SUM([1]Sheet2!A93:D93)</f>
        <v>1351139.5563236936</v>
      </c>
      <c r="J98" s="390">
        <f t="shared" si="14"/>
        <v>76.410714748772705</v>
      </c>
    </row>
    <row r="99" spans="1:10" ht="15.75" thickBot="1" x14ac:dyDescent="0.3">
      <c r="A99" s="321">
        <v>8</v>
      </c>
      <c r="B99" s="339" t="s">
        <v>553</v>
      </c>
      <c r="C99" s="361">
        <f t="shared" si="12"/>
        <v>1793747.6563132275</v>
      </c>
      <c r="D99" s="362">
        <v>422058.27207370056</v>
      </c>
      <c r="E99" s="362">
        <v>422058.27207370056</v>
      </c>
      <c r="F99" s="362">
        <v>422058.27207370056</v>
      </c>
      <c r="G99" s="362">
        <v>527572.8400921257</v>
      </c>
      <c r="H99" s="326">
        <f t="shared" si="13"/>
        <v>417508.73078176845</v>
      </c>
      <c r="I99" s="326">
        <f>SUM([1]Sheet2!A94:D94)</f>
        <v>1376238.925531459</v>
      </c>
      <c r="J99" s="390">
        <f t="shared" si="14"/>
        <v>76.724221530697719</v>
      </c>
    </row>
    <row r="100" spans="1:10" ht="15.75" thickBot="1" x14ac:dyDescent="0.3">
      <c r="A100" s="321">
        <v>9</v>
      </c>
      <c r="B100" s="339" t="s">
        <v>554</v>
      </c>
      <c r="C100" s="361">
        <f t="shared" si="12"/>
        <v>1797151.278682786</v>
      </c>
      <c r="D100" s="362">
        <v>422859.12439594965</v>
      </c>
      <c r="E100" s="362">
        <v>422859.12439594965</v>
      </c>
      <c r="F100" s="362">
        <v>422859.12439594965</v>
      </c>
      <c r="G100" s="362">
        <v>528573.90549493709</v>
      </c>
      <c r="H100" s="326">
        <f t="shared" si="13"/>
        <v>416816.6404851987</v>
      </c>
      <c r="I100" s="326">
        <f>SUM([1]Sheet2!A95:D95)</f>
        <v>1380334.6381975873</v>
      </c>
      <c r="J100" s="390">
        <f t="shared" si="14"/>
        <v>76.806813904352978</v>
      </c>
    </row>
    <row r="101" spans="1:10" ht="15.75" thickBot="1" x14ac:dyDescent="0.3">
      <c r="A101" s="321">
        <v>10</v>
      </c>
      <c r="B101" s="339" t="s">
        <v>555</v>
      </c>
      <c r="C101" s="361">
        <f t="shared" si="12"/>
        <v>2125086.6660428452</v>
      </c>
      <c r="D101" s="362">
        <v>500020.39201008127</v>
      </c>
      <c r="E101" s="362">
        <v>500020.39201008127</v>
      </c>
      <c r="F101" s="362">
        <v>500020.39201008127</v>
      </c>
      <c r="G101" s="362">
        <v>625025.4900126016</v>
      </c>
      <c r="H101" s="326">
        <f t="shared" si="13"/>
        <v>507660.71066155098</v>
      </c>
      <c r="I101" s="326">
        <f>SUM([1]Sheet2!A96:D96)</f>
        <v>1617425.9553812942</v>
      </c>
      <c r="J101" s="390">
        <f t="shared" si="14"/>
        <v>76.111058491234459</v>
      </c>
    </row>
    <row r="102" spans="1:10" ht="15.75" thickBot="1" x14ac:dyDescent="0.3">
      <c r="A102" s="321">
        <v>11</v>
      </c>
      <c r="B102" s="339" t="s">
        <v>556</v>
      </c>
      <c r="C102" s="361">
        <f t="shared" si="12"/>
        <v>1982361.0413308893</v>
      </c>
      <c r="D102" s="362">
        <v>466437.89207785629</v>
      </c>
      <c r="E102" s="362">
        <v>466437.89207785629</v>
      </c>
      <c r="F102" s="362">
        <v>466437.89207785629</v>
      </c>
      <c r="G102" s="362">
        <v>583047.36509732029</v>
      </c>
      <c r="H102" s="326">
        <f t="shared" si="13"/>
        <v>604600.3605389134</v>
      </c>
      <c r="I102" s="326">
        <f>SUM([1]Sheet2!A97:D97)</f>
        <v>1377760.6807919759</v>
      </c>
      <c r="J102" s="390">
        <f t="shared" si="14"/>
        <v>69.500996643224724</v>
      </c>
    </row>
    <row r="103" spans="1:10" ht="15.75" thickBot="1" x14ac:dyDescent="0.3">
      <c r="A103" s="321">
        <v>12</v>
      </c>
      <c r="B103" s="339" t="s">
        <v>557</v>
      </c>
      <c r="C103" s="361">
        <f t="shared" si="12"/>
        <v>1744230.6251503855</v>
      </c>
      <c r="D103" s="362">
        <v>410407.20591773774</v>
      </c>
      <c r="E103" s="362">
        <v>410407.20591773774</v>
      </c>
      <c r="F103" s="362">
        <v>410407.20591773774</v>
      </c>
      <c r="G103" s="362">
        <v>513009.00739717222</v>
      </c>
      <c r="H103" s="326">
        <f t="shared" si="13"/>
        <v>504177.6911262332</v>
      </c>
      <c r="I103" s="326">
        <f>SUM([1]Sheet2!A98:D98)</f>
        <v>1240052.9340241523</v>
      </c>
      <c r="J103" s="390">
        <f t="shared" si="14"/>
        <v>71.094551153018344</v>
      </c>
    </row>
    <row r="104" spans="1:10" ht="15.75" thickBot="1" x14ac:dyDescent="0.3">
      <c r="A104" s="321">
        <v>13</v>
      </c>
      <c r="B104" s="339" t="s">
        <v>558</v>
      </c>
      <c r="C104" s="361">
        <f t="shared" si="12"/>
        <v>1738075.2625610591</v>
      </c>
      <c r="D104" s="362">
        <v>408958.88530848449</v>
      </c>
      <c r="E104" s="362">
        <v>408958.88530848449</v>
      </c>
      <c r="F104" s="362">
        <v>408958.88530848449</v>
      </c>
      <c r="G104" s="362">
        <v>511198.60663560563</v>
      </c>
      <c r="H104" s="326">
        <f t="shared" si="13"/>
        <v>416152.21715300065</v>
      </c>
      <c r="I104" s="326">
        <f>SUM([1]Sheet2!A99:D99)</f>
        <v>1321923.0454080584</v>
      </c>
      <c r="J104" s="390">
        <f t="shared" si="14"/>
        <v>76.056720550766073</v>
      </c>
    </row>
    <row r="105" spans="1:10" ht="15.75" thickBot="1" x14ac:dyDescent="0.3">
      <c r="A105" s="321">
        <v>14</v>
      </c>
      <c r="B105" s="339" t="s">
        <v>559</v>
      </c>
      <c r="C105" s="361">
        <f t="shared" si="12"/>
        <v>1823584.527758433</v>
      </c>
      <c r="D105" s="362">
        <v>429078.71241374896</v>
      </c>
      <c r="E105" s="362">
        <v>429078.71241374896</v>
      </c>
      <c r="F105" s="362">
        <v>429078.71241374896</v>
      </c>
      <c r="G105" s="362">
        <v>536348.39051718602</v>
      </c>
      <c r="H105" s="326">
        <f t="shared" si="13"/>
        <v>416853.39312761929</v>
      </c>
      <c r="I105" s="326">
        <f>SUM([1]Sheet2!A100:D100)</f>
        <v>1406731.1346308137</v>
      </c>
      <c r="J105" s="390">
        <f t="shared" si="14"/>
        <v>77.14098870755285</v>
      </c>
    </row>
    <row r="106" spans="1:10" ht="15.75" thickBot="1" x14ac:dyDescent="0.3">
      <c r="A106" s="321">
        <v>15</v>
      </c>
      <c r="B106" s="339" t="s">
        <v>560</v>
      </c>
      <c r="C106" s="361">
        <f t="shared" si="12"/>
        <v>2299109.5984847285</v>
      </c>
      <c r="D106" s="362">
        <v>540966.96434934787</v>
      </c>
      <c r="E106" s="362">
        <v>540966.96434934787</v>
      </c>
      <c r="F106" s="362">
        <v>540966.96434934787</v>
      </c>
      <c r="G106" s="362">
        <v>676208.70543668477</v>
      </c>
      <c r="H106" s="326">
        <f t="shared" si="13"/>
        <v>421022.69870757498</v>
      </c>
      <c r="I106" s="326">
        <f>SUM([1]Sheet2!A101:D101)</f>
        <v>1878086.8997771535</v>
      </c>
      <c r="J106" s="390">
        <f t="shared" si="14"/>
        <v>81.687575964840562</v>
      </c>
    </row>
    <row r="107" spans="1:10" ht="15.75" thickBot="1" x14ac:dyDescent="0.3">
      <c r="A107" s="321">
        <v>16</v>
      </c>
      <c r="B107" s="339" t="s">
        <v>561</v>
      </c>
      <c r="C107" s="361">
        <f t="shared" si="12"/>
        <v>2302446.688446946</v>
      </c>
      <c r="D107" s="362">
        <v>541752.16198751668</v>
      </c>
      <c r="E107" s="362">
        <v>541752.16198751668</v>
      </c>
      <c r="F107" s="362">
        <v>541752.16198751668</v>
      </c>
      <c r="G107" s="362">
        <v>677190.20248439582</v>
      </c>
      <c r="H107" s="326">
        <f t="shared" si="13"/>
        <v>421680.06284526503</v>
      </c>
      <c r="I107" s="326">
        <f>SUM([1]Sheet2!A102:D102)</f>
        <v>1880766.6256016809</v>
      </c>
      <c r="J107" s="390">
        <f t="shared" si="14"/>
        <v>81.685566707748706</v>
      </c>
    </row>
    <row r="108" spans="1:10" ht="15.75" thickBot="1" x14ac:dyDescent="0.3">
      <c r="A108" s="321">
        <v>17</v>
      </c>
      <c r="B108" s="339" t="s">
        <v>562</v>
      </c>
      <c r="C108" s="361">
        <f t="shared" si="12"/>
        <v>1883369.1471708813</v>
      </c>
      <c r="D108" s="362">
        <v>443145.68168726616</v>
      </c>
      <c r="E108" s="362">
        <v>443145.68168726616</v>
      </c>
      <c r="F108" s="362">
        <v>443145.68168726616</v>
      </c>
      <c r="G108" s="362">
        <v>553932.10210908274</v>
      </c>
      <c r="H108" s="326">
        <f t="shared" si="13"/>
        <v>505768.62700680131</v>
      </c>
      <c r="I108" s="326">
        <f>SUM([1]Sheet2!A103:D103)</f>
        <v>1377600.52016408</v>
      </c>
      <c r="J108" s="390">
        <f t="shared" si="14"/>
        <v>73.145539324218731</v>
      </c>
    </row>
    <row r="109" spans="1:10" ht="15.75" thickBot="1" x14ac:dyDescent="0.3">
      <c r="A109" s="321">
        <v>18</v>
      </c>
      <c r="B109" s="339" t="s">
        <v>563</v>
      </c>
      <c r="C109" s="361">
        <f t="shared" si="12"/>
        <v>1728447.6498849613</v>
      </c>
      <c r="D109" s="362">
        <v>406693.56467881444</v>
      </c>
      <c r="E109" s="362">
        <v>406693.56467881444</v>
      </c>
      <c r="F109" s="362">
        <v>406693.56467881444</v>
      </c>
      <c r="G109" s="362">
        <v>508366.955848518</v>
      </c>
      <c r="H109" s="326">
        <f t="shared" si="13"/>
        <v>504048.27072905656</v>
      </c>
      <c r="I109" s="326">
        <f>SUM([1]Sheet2!A104:D104)</f>
        <v>1224399.3791559048</v>
      </c>
      <c r="J109" s="390">
        <f t="shared" si="14"/>
        <v>70.838094473812731</v>
      </c>
    </row>
    <row r="110" spans="1:10" ht="15.75" thickBot="1" x14ac:dyDescent="0.3">
      <c r="A110" s="321">
        <v>19</v>
      </c>
      <c r="B110" s="339" t="s">
        <v>564</v>
      </c>
      <c r="C110" s="361">
        <f t="shared" si="12"/>
        <v>1531967.6286853047</v>
      </c>
      <c r="D110" s="362">
        <v>360462.97145536583</v>
      </c>
      <c r="E110" s="362">
        <v>360462.97145536583</v>
      </c>
      <c r="F110" s="362">
        <v>360462.97145536583</v>
      </c>
      <c r="G110" s="362">
        <v>450578.71431920724</v>
      </c>
      <c r="H110" s="326">
        <f t="shared" si="13"/>
        <v>414642.13455521944</v>
      </c>
      <c r="I110" s="326">
        <f>SUM([1]Sheet2!A105:D105)</f>
        <v>1117325.4941300852</v>
      </c>
      <c r="J110" s="390">
        <f t="shared" si="14"/>
        <v>72.934014610279036</v>
      </c>
    </row>
    <row r="111" spans="1:10" ht="15.75" thickBot="1" x14ac:dyDescent="0.3">
      <c r="A111" s="321">
        <v>20</v>
      </c>
      <c r="B111" s="339" t="s">
        <v>565</v>
      </c>
      <c r="C111" s="361">
        <f t="shared" si="12"/>
        <v>1640125.7566351865</v>
      </c>
      <c r="D111" s="362">
        <v>385911.94273769093</v>
      </c>
      <c r="E111" s="362">
        <v>385911.94273769093</v>
      </c>
      <c r="F111" s="362">
        <v>385911.94273769093</v>
      </c>
      <c r="G111" s="362">
        <v>482389.92842211371</v>
      </c>
      <c r="H111" s="326">
        <f>C111-I111</f>
        <v>415349.0312044085</v>
      </c>
      <c r="I111" s="326">
        <f>SUM([1]Sheet2!A106:D106)</f>
        <v>1224776.725430778</v>
      </c>
      <c r="J111" s="390">
        <f t="shared" si="14"/>
        <v>74.675781443947258</v>
      </c>
    </row>
    <row r="112" spans="1:10" ht="15.75" thickBot="1" x14ac:dyDescent="0.3">
      <c r="A112" s="321">
        <v>21</v>
      </c>
      <c r="B112" s="339" t="s">
        <v>566</v>
      </c>
      <c r="C112" s="361">
        <f t="shared" si="12"/>
        <v>1559783.798270883</v>
      </c>
      <c r="D112" s="362">
        <v>367007.95253432542</v>
      </c>
      <c r="E112" s="362">
        <v>367007.95253432542</v>
      </c>
      <c r="F112" s="362">
        <v>367007.95253432542</v>
      </c>
      <c r="G112" s="362">
        <v>458759.94066790678</v>
      </c>
      <c r="H112" s="326">
        <f t="shared" si="13"/>
        <v>502665.22714582132</v>
      </c>
      <c r="I112" s="326">
        <f>SUM([1]Sheet2!A107:D107)</f>
        <v>1057118.5711250617</v>
      </c>
      <c r="J112" s="390">
        <f t="shared" si="14"/>
        <v>67.773403743322831</v>
      </c>
    </row>
    <row r="113" spans="1:10" ht="15.75" thickBot="1" x14ac:dyDescent="0.3">
      <c r="A113" s="321">
        <v>22</v>
      </c>
      <c r="B113" s="339" t="s">
        <v>567</v>
      </c>
      <c r="C113" s="361">
        <f t="shared" si="12"/>
        <v>1702194.1072769349</v>
      </c>
      <c r="D113" s="362">
        <v>400516.26053574937</v>
      </c>
      <c r="E113" s="362">
        <v>400516.26053574937</v>
      </c>
      <c r="F113" s="362">
        <v>400516.26053574937</v>
      </c>
      <c r="G113" s="362">
        <v>500645.32566968672</v>
      </c>
      <c r="H113" s="326">
        <f t="shared" si="13"/>
        <v>415857.99167967099</v>
      </c>
      <c r="I113" s="326">
        <f>SUM([1]Sheet2!A108:D108)</f>
        <v>1286336.1155972639</v>
      </c>
      <c r="J113" s="390">
        <f t="shared" si="14"/>
        <v>75.569296715229797</v>
      </c>
    </row>
    <row r="114" spans="1:10" s="313" customFormat="1" ht="15.75" thickBot="1" x14ac:dyDescent="0.3">
      <c r="A114" s="328"/>
      <c r="B114" s="329" t="s">
        <v>396</v>
      </c>
      <c r="C114" s="363">
        <v>39976170.729999997</v>
      </c>
      <c r="D114" s="330">
        <f t="shared" ref="D114:I114" si="15">SUM(D92:D113)</f>
        <v>9406157.8193052132</v>
      </c>
      <c r="E114" s="330">
        <f t="shared" si="15"/>
        <v>9406157.8193052132</v>
      </c>
      <c r="F114" s="330">
        <f t="shared" si="15"/>
        <v>9406157.8193052132</v>
      </c>
      <c r="G114" s="330">
        <f t="shared" si="15"/>
        <v>11757697.27413152</v>
      </c>
      <c r="H114" s="364">
        <f t="shared" si="15"/>
        <v>9977634.6000027843</v>
      </c>
      <c r="I114" s="365">
        <f t="shared" si="15"/>
        <v>29998536.132044379</v>
      </c>
      <c r="J114" s="391">
        <f t="shared" si="14"/>
        <v>75.041044662969853</v>
      </c>
    </row>
    <row r="115" spans="1:10" ht="15.75" thickBot="1" x14ac:dyDescent="0.3">
      <c r="B115" s="313"/>
      <c r="H115" s="332"/>
    </row>
    <row r="116" spans="1:10" s="17" customFormat="1" ht="30.75" thickBot="1" x14ac:dyDescent="0.3">
      <c r="A116" s="10" t="s">
        <v>462</v>
      </c>
      <c r="B116" s="10" t="s">
        <v>463</v>
      </c>
      <c r="C116" s="10" t="s">
        <v>464</v>
      </c>
      <c r="D116" s="10" t="s">
        <v>465</v>
      </c>
      <c r="E116" s="10" t="s">
        <v>466</v>
      </c>
      <c r="F116" s="10" t="s">
        <v>467</v>
      </c>
      <c r="G116" s="10" t="s">
        <v>468</v>
      </c>
      <c r="H116" s="10" t="s">
        <v>469</v>
      </c>
      <c r="I116" s="10" t="s">
        <v>470</v>
      </c>
      <c r="J116" s="10" t="s">
        <v>471</v>
      </c>
    </row>
    <row r="117" spans="1:10" ht="15.75" thickBot="1" x14ac:dyDescent="0.3">
      <c r="B117" s="313" t="s">
        <v>434</v>
      </c>
      <c r="H117" s="332"/>
    </row>
    <row r="118" spans="1:10" ht="15.75" thickBot="1" x14ac:dyDescent="0.3">
      <c r="A118" s="314">
        <v>1</v>
      </c>
      <c r="B118" s="334" t="s">
        <v>568</v>
      </c>
      <c r="C118" s="359">
        <f t="shared" ref="C118:C151" si="16">SUM(D118:G118)</f>
        <v>1866319.7828984517</v>
      </c>
      <c r="D118" s="360">
        <v>439134.0665643416</v>
      </c>
      <c r="E118" s="360">
        <v>439134.0665643416</v>
      </c>
      <c r="F118" s="360">
        <v>439134.0665643416</v>
      </c>
      <c r="G118" s="360">
        <v>548917.58320542693</v>
      </c>
      <c r="H118" s="319">
        <f t="shared" ref="H118:H151" si="17">C118-I118</f>
        <v>417203.82221976737</v>
      </c>
      <c r="I118" s="319">
        <f>SUM([1]Sheet2!A112:D112)</f>
        <v>1449115.9606786843</v>
      </c>
      <c r="J118" s="390">
        <f>I118/C118*100</f>
        <v>77.645641114523414</v>
      </c>
    </row>
    <row r="119" spans="1:10" ht="15.75" thickBot="1" x14ac:dyDescent="0.3">
      <c r="A119" s="321">
        <v>2</v>
      </c>
      <c r="B119" s="339" t="s">
        <v>569</v>
      </c>
      <c r="C119" s="361">
        <f t="shared" si="16"/>
        <v>1925252.6344488002</v>
      </c>
      <c r="D119" s="362">
        <v>453000.61987030593</v>
      </c>
      <c r="E119" s="362">
        <v>453000.61987030593</v>
      </c>
      <c r="F119" s="362">
        <v>453000.61987030593</v>
      </c>
      <c r="G119" s="362">
        <v>566250.77483788237</v>
      </c>
      <c r="H119" s="326">
        <f t="shared" si="17"/>
        <v>418227.07160248025</v>
      </c>
      <c r="I119" s="326">
        <f>SUM([1]Sheet2!A113:D113)</f>
        <v>1507025.56284632</v>
      </c>
      <c r="J119" s="390">
        <f t="shared" ref="J119:J151" si="18">I119/C119*100</f>
        <v>78.276769286321809</v>
      </c>
    </row>
    <row r="120" spans="1:10" ht="15.75" thickBot="1" x14ac:dyDescent="0.3">
      <c r="A120" s="321">
        <v>3</v>
      </c>
      <c r="B120" s="339" t="s">
        <v>570</v>
      </c>
      <c r="C120" s="361">
        <f t="shared" si="16"/>
        <v>1734454.7954205149</v>
      </c>
      <c r="D120" s="362">
        <v>408107.01068717998</v>
      </c>
      <c r="E120" s="362">
        <v>408107.01068717998</v>
      </c>
      <c r="F120" s="362">
        <v>408107.01068717998</v>
      </c>
      <c r="G120" s="362">
        <v>510133.76335897495</v>
      </c>
      <c r="H120" s="326">
        <f t="shared" si="17"/>
        <v>416482.52932244819</v>
      </c>
      <c r="I120" s="326">
        <f>SUM([1]Sheet2!A114:D114)</f>
        <v>1317972.2660980667</v>
      </c>
      <c r="J120" s="390">
        <f t="shared" si="18"/>
        <v>75.987697666028069</v>
      </c>
    </row>
    <row r="121" spans="1:10" ht="15.75" thickBot="1" x14ac:dyDescent="0.3">
      <c r="A121" s="321">
        <v>4</v>
      </c>
      <c r="B121" s="339" t="s">
        <v>571</v>
      </c>
      <c r="C121" s="361">
        <f t="shared" si="16"/>
        <v>1826958.8545299713</v>
      </c>
      <c r="D121" s="362">
        <v>429872.67165411089</v>
      </c>
      <c r="E121" s="362">
        <v>429872.67165411089</v>
      </c>
      <c r="F121" s="362">
        <v>429872.67165411089</v>
      </c>
      <c r="G121" s="362">
        <v>537340.83956763858</v>
      </c>
      <c r="H121" s="326">
        <f t="shared" si="17"/>
        <v>504856.06260714564</v>
      </c>
      <c r="I121" s="326">
        <f>SUM([1]Sheet2!A115:D115)</f>
        <v>1322102.7919228256</v>
      </c>
      <c r="J121" s="390">
        <f t="shared" si="18"/>
        <v>72.36631458035589</v>
      </c>
    </row>
    <row r="122" spans="1:10" ht="15.75" thickBot="1" x14ac:dyDescent="0.3">
      <c r="A122" s="321">
        <v>5</v>
      </c>
      <c r="B122" s="339" t="s">
        <v>572</v>
      </c>
      <c r="C122" s="361">
        <f t="shared" si="16"/>
        <v>1788563.8651720472</v>
      </c>
      <c r="D122" s="362">
        <v>420838.55651106994</v>
      </c>
      <c r="E122" s="362">
        <v>420838.55651106994</v>
      </c>
      <c r="F122" s="362">
        <v>420838.55651106994</v>
      </c>
      <c r="G122" s="362">
        <v>526048.19563883741</v>
      </c>
      <c r="H122" s="326">
        <f t="shared" si="17"/>
        <v>416926.22369441064</v>
      </c>
      <c r="I122" s="326">
        <f>SUM([1]Sheet2!A116:D116)</f>
        <v>1371637.6414776365</v>
      </c>
      <c r="J122" s="390">
        <f t="shared" si="18"/>
        <v>76.689329812983487</v>
      </c>
    </row>
    <row r="123" spans="1:10" ht="15.75" thickBot="1" x14ac:dyDescent="0.3">
      <c r="A123" s="321">
        <v>6</v>
      </c>
      <c r="B123" s="339" t="s">
        <v>573</v>
      </c>
      <c r="C123" s="361">
        <f t="shared" si="16"/>
        <v>1870366.8512829142</v>
      </c>
      <c r="D123" s="362">
        <v>440086.317948921</v>
      </c>
      <c r="E123" s="362">
        <v>440086.317948921</v>
      </c>
      <c r="F123" s="362">
        <v>440086.317948921</v>
      </c>
      <c r="G123" s="362">
        <v>550107.89743615128</v>
      </c>
      <c r="H123" s="326">
        <f t="shared" si="17"/>
        <v>417597.0081805198</v>
      </c>
      <c r="I123" s="326">
        <f>SUM([1]Sheet2!A117:D117)</f>
        <v>1452769.8431023944</v>
      </c>
      <c r="J123" s="390">
        <f t="shared" si="18"/>
        <v>77.672989237695091</v>
      </c>
    </row>
    <row r="124" spans="1:10" ht="15.75" thickBot="1" x14ac:dyDescent="0.3">
      <c r="A124" s="321">
        <v>7</v>
      </c>
      <c r="B124" s="339" t="s">
        <v>574</v>
      </c>
      <c r="C124" s="361">
        <f t="shared" si="16"/>
        <v>1772873.911789838</v>
      </c>
      <c r="D124" s="362">
        <v>417146.80277407955</v>
      </c>
      <c r="E124" s="362">
        <v>417146.80277407955</v>
      </c>
      <c r="F124" s="362">
        <v>417146.80277407955</v>
      </c>
      <c r="G124" s="362">
        <v>521433.50346759945</v>
      </c>
      <c r="H124" s="326">
        <f t="shared" si="17"/>
        <v>416707.56607667659</v>
      </c>
      <c r="I124" s="326">
        <f>SUM([1]Sheet2!A118:D118)</f>
        <v>1356166.3457131614</v>
      </c>
      <c r="J124" s="390">
        <f t="shared" si="18"/>
        <v>76.495363640610975</v>
      </c>
    </row>
    <row r="125" spans="1:10" ht="15.75" thickBot="1" x14ac:dyDescent="0.3">
      <c r="A125" s="321">
        <v>8</v>
      </c>
      <c r="B125" s="339" t="s">
        <v>575</v>
      </c>
      <c r="C125" s="361">
        <f t="shared" si="16"/>
        <v>1760806.7937711373</v>
      </c>
      <c r="D125" s="362">
        <v>414307.48088732641</v>
      </c>
      <c r="E125" s="362">
        <v>414307.48088732641</v>
      </c>
      <c r="F125" s="362">
        <v>414307.48088732641</v>
      </c>
      <c r="G125" s="362">
        <v>517884.35110915801</v>
      </c>
      <c r="H125" s="326">
        <f t="shared" si="17"/>
        <v>417058.6157089232</v>
      </c>
      <c r="I125" s="326">
        <f>SUM([1]Sheet2!A119:D119)</f>
        <v>1343748.1780622141</v>
      </c>
      <c r="J125" s="390">
        <f t="shared" si="18"/>
        <v>76.314345379386879</v>
      </c>
    </row>
    <row r="126" spans="1:10" ht="15.75" thickBot="1" x14ac:dyDescent="0.3">
      <c r="A126" s="321">
        <v>9</v>
      </c>
      <c r="B126" s="339" t="s">
        <v>576</v>
      </c>
      <c r="C126" s="361">
        <f t="shared" si="16"/>
        <v>1760831.997742062</v>
      </c>
      <c r="D126" s="362">
        <v>414313.4112334263</v>
      </c>
      <c r="E126" s="362">
        <v>414313.4112334263</v>
      </c>
      <c r="F126" s="362">
        <v>414313.4112334263</v>
      </c>
      <c r="G126" s="362">
        <v>517891.76404178294</v>
      </c>
      <c r="H126" s="326">
        <f t="shared" si="17"/>
        <v>416338.82238148502</v>
      </c>
      <c r="I126" s="326">
        <f>SUM([1]Sheet2!A120:D120)</f>
        <v>1344493.1753605769</v>
      </c>
      <c r="J126" s="390">
        <f t="shared" si="18"/>
        <v>76.355562432113814</v>
      </c>
    </row>
    <row r="127" spans="1:10" ht="15.75" thickBot="1" x14ac:dyDescent="0.3">
      <c r="A127" s="321">
        <v>10</v>
      </c>
      <c r="B127" s="339" t="s">
        <v>577</v>
      </c>
      <c r="C127" s="361">
        <f t="shared" si="16"/>
        <v>1864043.3278913731</v>
      </c>
      <c r="D127" s="362">
        <v>438598.43009208801</v>
      </c>
      <c r="E127" s="362">
        <v>438598.43009208766</v>
      </c>
      <c r="F127" s="362">
        <v>438598.43009208766</v>
      </c>
      <c r="G127" s="362">
        <v>548248.03761510958</v>
      </c>
      <c r="H127" s="326">
        <f t="shared" si="17"/>
        <v>417365.15528870979</v>
      </c>
      <c r="I127" s="326">
        <f>SUM([1]Sheet2!A121:D121)</f>
        <v>1446678.1726026633</v>
      </c>
      <c r="J127" s="390">
        <f t="shared" si="18"/>
        <v>77.609685942180434</v>
      </c>
    </row>
    <row r="128" spans="1:10" ht="15.75" thickBot="1" x14ac:dyDescent="0.3">
      <c r="A128" s="321">
        <v>11</v>
      </c>
      <c r="B128" s="339" t="s">
        <v>578</v>
      </c>
      <c r="C128" s="361">
        <f t="shared" si="16"/>
        <v>1866984.4985895674</v>
      </c>
      <c r="D128" s="362">
        <v>439290.47025636875</v>
      </c>
      <c r="E128" s="362">
        <v>439290.47025636875</v>
      </c>
      <c r="F128" s="362">
        <v>439290.47025636875</v>
      </c>
      <c r="G128" s="362">
        <v>549113.0878204609</v>
      </c>
      <c r="H128" s="326">
        <f t="shared" si="17"/>
        <v>505184.27288843459</v>
      </c>
      <c r="I128" s="326">
        <f>SUM([1]Sheet2!A122:D122)</f>
        <v>1361800.2257011328</v>
      </c>
      <c r="J128" s="390">
        <f t="shared" si="18"/>
        <v>72.941164039118632</v>
      </c>
    </row>
    <row r="129" spans="1:10" ht="15.75" thickBot="1" x14ac:dyDescent="0.3">
      <c r="A129" s="321">
        <v>12</v>
      </c>
      <c r="B129" s="339" t="s">
        <v>579</v>
      </c>
      <c r="C129" s="361">
        <f t="shared" si="16"/>
        <v>1715252.0042505185</v>
      </c>
      <c r="D129" s="362">
        <v>403588.70688247494</v>
      </c>
      <c r="E129" s="362">
        <v>403588.70688247494</v>
      </c>
      <c r="F129" s="362">
        <v>403588.70688247494</v>
      </c>
      <c r="G129" s="362">
        <v>504485.88360309368</v>
      </c>
      <c r="H129" s="326">
        <f t="shared" si="17"/>
        <v>415965.06643485418</v>
      </c>
      <c r="I129" s="326">
        <f>SUM([1]Sheet2!A123:D123)</f>
        <v>1299286.9378156643</v>
      </c>
      <c r="J129" s="390">
        <f t="shared" si="18"/>
        <v>75.749040642187708</v>
      </c>
    </row>
    <row r="130" spans="1:10" ht="15.75" thickBot="1" x14ac:dyDescent="0.3">
      <c r="A130" s="321">
        <v>13</v>
      </c>
      <c r="B130" s="339" t="s">
        <v>580</v>
      </c>
      <c r="C130" s="361">
        <f t="shared" si="16"/>
        <v>1918376.8857910321</v>
      </c>
      <c r="D130" s="362">
        <v>451382.79665671341</v>
      </c>
      <c r="E130" s="362">
        <v>451382.79665671341</v>
      </c>
      <c r="F130" s="362">
        <v>451382.79665671341</v>
      </c>
      <c r="G130" s="362">
        <v>564228.49582089181</v>
      </c>
      <c r="H130" s="326">
        <f t="shared" si="17"/>
        <v>417990.69046348659</v>
      </c>
      <c r="I130" s="326">
        <f>SUM([1]Sheet2!A124:D124)</f>
        <v>1500386.1953275455</v>
      </c>
      <c r="J130" s="390">
        <f t="shared" si="18"/>
        <v>78.211231924266514</v>
      </c>
    </row>
    <row r="131" spans="1:10" ht="15.75" thickBot="1" x14ac:dyDescent="0.3">
      <c r="A131" s="321">
        <v>14</v>
      </c>
      <c r="B131" s="339" t="s">
        <v>581</v>
      </c>
      <c r="C131" s="361">
        <f t="shared" si="16"/>
        <v>1968225.1809150898</v>
      </c>
      <c r="D131" s="362">
        <v>463111.80727413879</v>
      </c>
      <c r="E131" s="362">
        <v>463111.80727413879</v>
      </c>
      <c r="F131" s="362">
        <v>463111.80727413879</v>
      </c>
      <c r="G131" s="362">
        <v>578889.75909267354</v>
      </c>
      <c r="H131" s="326">
        <f t="shared" si="17"/>
        <v>418579.44648350379</v>
      </c>
      <c r="I131" s="326">
        <f>SUM([1]Sheet2!A125:D125)</f>
        <v>1549645.734431586</v>
      </c>
      <c r="J131" s="390">
        <f t="shared" si="18"/>
        <v>78.73315256088263</v>
      </c>
    </row>
    <row r="132" spans="1:10" ht="15.75" thickBot="1" x14ac:dyDescent="0.3">
      <c r="A132" s="321">
        <v>15</v>
      </c>
      <c r="B132" s="339" t="s">
        <v>582</v>
      </c>
      <c r="C132" s="361">
        <f t="shared" si="16"/>
        <v>1866102.0035548457</v>
      </c>
      <c r="D132" s="362">
        <v>439082.824365846</v>
      </c>
      <c r="E132" s="362">
        <v>439082.824365846</v>
      </c>
      <c r="F132" s="362">
        <v>439082.824365846</v>
      </c>
      <c r="G132" s="362">
        <v>548853.53045730747</v>
      </c>
      <c r="H132" s="326">
        <f t="shared" si="17"/>
        <v>505177.03642915003</v>
      </c>
      <c r="I132" s="326">
        <f>SUM([1]Sheet2!A126:D126)</f>
        <v>1360924.9671256957</v>
      </c>
      <c r="J132" s="390">
        <f t="shared" si="18"/>
        <v>72.928755477095621</v>
      </c>
    </row>
    <row r="133" spans="1:10" ht="15.75" thickBot="1" x14ac:dyDescent="0.3">
      <c r="A133" s="321">
        <v>16</v>
      </c>
      <c r="B133" s="339" t="s">
        <v>583</v>
      </c>
      <c r="C133" s="361">
        <f t="shared" si="16"/>
        <v>1751152.9251314132</v>
      </c>
      <c r="D133" s="362">
        <v>412035.9823838619</v>
      </c>
      <c r="E133" s="362">
        <v>412035.9823838619</v>
      </c>
      <c r="F133" s="362">
        <v>412035.9823838619</v>
      </c>
      <c r="G133" s="362">
        <v>515044.97797982738</v>
      </c>
      <c r="H133" s="326">
        <f t="shared" si="17"/>
        <v>416529.45398607757</v>
      </c>
      <c r="I133" s="326">
        <f>SUM([1]Sheet2!A127:D127)</f>
        <v>1334623.4711453356</v>
      </c>
      <c r="J133" s="390">
        <f t="shared" si="18"/>
        <v>76.213987481714668</v>
      </c>
    </row>
    <row r="134" spans="1:10" ht="15.75" thickBot="1" x14ac:dyDescent="0.3">
      <c r="A134" s="321">
        <v>17</v>
      </c>
      <c r="B134" s="339" t="s">
        <v>584</v>
      </c>
      <c r="C134" s="361">
        <f t="shared" si="16"/>
        <v>1758457.5847193936</v>
      </c>
      <c r="D134" s="362">
        <v>413754.7258163279</v>
      </c>
      <c r="E134" s="362">
        <v>413754.7258163279</v>
      </c>
      <c r="F134" s="362">
        <v>413754.7258163279</v>
      </c>
      <c r="G134" s="362">
        <v>517193.40727040992</v>
      </c>
      <c r="H134" s="326">
        <f t="shared" si="17"/>
        <v>416319.35219469899</v>
      </c>
      <c r="I134" s="326">
        <f>SUM([1]Sheet2!A128:D128)</f>
        <v>1342138.2325246946</v>
      </c>
      <c r="J134" s="390">
        <f t="shared" si="18"/>
        <v>76.324743012716269</v>
      </c>
    </row>
    <row r="135" spans="1:10" ht="15.75" thickBot="1" x14ac:dyDescent="0.3">
      <c r="A135" s="321">
        <v>18</v>
      </c>
      <c r="B135" s="339" t="s">
        <v>585</v>
      </c>
      <c r="C135" s="361">
        <f t="shared" si="16"/>
        <v>1696074.7006764857</v>
      </c>
      <c r="D135" s="362">
        <v>399076.40015917312</v>
      </c>
      <c r="E135" s="362">
        <v>399076.40015917312</v>
      </c>
      <c r="F135" s="362">
        <v>399076.40015917312</v>
      </c>
      <c r="G135" s="362">
        <v>498845.50019896642</v>
      </c>
      <c r="H135" s="326">
        <f t="shared" si="17"/>
        <v>416167.81254554703</v>
      </c>
      <c r="I135" s="326">
        <f>SUM([1]Sheet2!A129:D129)</f>
        <v>1279906.8881309386</v>
      </c>
      <c r="J135" s="390">
        <f t="shared" si="18"/>
        <v>75.462884247989976</v>
      </c>
    </row>
    <row r="136" spans="1:10" ht="15.75" thickBot="1" x14ac:dyDescent="0.3">
      <c r="A136" s="321">
        <v>19</v>
      </c>
      <c r="B136" s="339" t="s">
        <v>586</v>
      </c>
      <c r="C136" s="361">
        <f t="shared" si="16"/>
        <v>1781653.0629637532</v>
      </c>
      <c r="D136" s="362">
        <v>419212.48540323606</v>
      </c>
      <c r="E136" s="362">
        <v>419212.48540323606</v>
      </c>
      <c r="F136" s="362">
        <v>419212.48540323606</v>
      </c>
      <c r="G136" s="362">
        <v>524015.60675404506</v>
      </c>
      <c r="H136" s="326">
        <f t="shared" si="17"/>
        <v>416869.5551163028</v>
      </c>
      <c r="I136" s="326">
        <f>SUM([1]Sheet2!A130:D130)</f>
        <v>1364783.5078474504</v>
      </c>
      <c r="J136" s="390">
        <f t="shared" si="18"/>
        <v>76.602091407019131</v>
      </c>
    </row>
    <row r="137" spans="1:10" ht="15.75" thickBot="1" x14ac:dyDescent="0.3">
      <c r="A137" s="321">
        <v>20</v>
      </c>
      <c r="B137" s="339" t="s">
        <v>587</v>
      </c>
      <c r="C137" s="361">
        <f t="shared" si="16"/>
        <v>1791410.5221688873</v>
      </c>
      <c r="D137" s="362">
        <v>421508.35815738526</v>
      </c>
      <c r="E137" s="362">
        <v>421508.35815738526</v>
      </c>
      <c r="F137" s="362">
        <v>421508.35815738526</v>
      </c>
      <c r="G137" s="362">
        <v>526885.44769673154</v>
      </c>
      <c r="H137" s="326">
        <f t="shared" si="17"/>
        <v>416589.56628178479</v>
      </c>
      <c r="I137" s="326">
        <f>SUM([1]Sheet2!A131:D131)</f>
        <v>1374820.9558871025</v>
      </c>
      <c r="J137" s="390">
        <f t="shared" si="18"/>
        <v>76.745164710910956</v>
      </c>
    </row>
    <row r="138" spans="1:10" ht="15.75" thickBot="1" x14ac:dyDescent="0.3">
      <c r="A138" s="321">
        <v>21</v>
      </c>
      <c r="B138" s="339" t="s">
        <v>588</v>
      </c>
      <c r="C138" s="361">
        <f t="shared" si="16"/>
        <v>1797646.8810623991</v>
      </c>
      <c r="D138" s="362">
        <v>422975.73672056454</v>
      </c>
      <c r="E138" s="362">
        <v>422975.73672056454</v>
      </c>
      <c r="F138" s="362">
        <v>422975.73672056454</v>
      </c>
      <c r="G138" s="362">
        <v>528719.67090070562</v>
      </c>
      <c r="H138" s="326">
        <f t="shared" si="17"/>
        <v>417540.70442471164</v>
      </c>
      <c r="I138" s="326">
        <f>SUM([1]Sheet2!A132:D132)</f>
        <v>1380106.1766376875</v>
      </c>
      <c r="J138" s="390">
        <f t="shared" si="18"/>
        <v>76.772929721439652</v>
      </c>
    </row>
    <row r="139" spans="1:10" ht="15.75" thickBot="1" x14ac:dyDescent="0.3">
      <c r="A139" s="321">
        <v>22</v>
      </c>
      <c r="B139" s="339" t="s">
        <v>589</v>
      </c>
      <c r="C139" s="361">
        <f t="shared" si="16"/>
        <v>1637107.3654658152</v>
      </c>
      <c r="D139" s="362">
        <v>385201.73305078008</v>
      </c>
      <c r="E139" s="362">
        <v>385201.73305078008</v>
      </c>
      <c r="F139" s="362">
        <v>385201.73305078008</v>
      </c>
      <c r="G139" s="362">
        <v>481502.16631347511</v>
      </c>
      <c r="H139" s="326">
        <f t="shared" si="17"/>
        <v>415504.28039681958</v>
      </c>
      <c r="I139" s="326">
        <f>SUM([1]Sheet2!A133:D133)</f>
        <v>1221603.0850689956</v>
      </c>
      <c r="J139" s="390">
        <f t="shared" si="18"/>
        <v>74.619607170443956</v>
      </c>
    </row>
    <row r="140" spans="1:10" ht="15.75" thickBot="1" x14ac:dyDescent="0.3">
      <c r="A140" s="321">
        <v>23</v>
      </c>
      <c r="B140" s="339" t="s">
        <v>590</v>
      </c>
      <c r="C140" s="361">
        <f t="shared" si="16"/>
        <v>1681614.1688515209</v>
      </c>
      <c r="D140" s="362">
        <v>395673.92208271078</v>
      </c>
      <c r="E140" s="362">
        <v>395673.92208271078</v>
      </c>
      <c r="F140" s="362">
        <v>395673.92208271078</v>
      </c>
      <c r="G140" s="362">
        <v>494592.40260338847</v>
      </c>
      <c r="H140" s="326">
        <f t="shared" si="17"/>
        <v>504024.23618458258</v>
      </c>
      <c r="I140" s="326">
        <f>SUM([1]Sheet2!A134:D134)</f>
        <v>1177589.9326669383</v>
      </c>
      <c r="J140" s="390">
        <f t="shared" si="18"/>
        <v>70.027355530144462</v>
      </c>
    </row>
    <row r="141" spans="1:10" ht="15.75" thickBot="1" x14ac:dyDescent="0.3">
      <c r="A141" s="321">
        <v>24</v>
      </c>
      <c r="B141" s="339" t="s">
        <v>591</v>
      </c>
      <c r="C141" s="361">
        <f t="shared" si="16"/>
        <v>1701495.4730115775</v>
      </c>
      <c r="D141" s="362">
        <v>400351.87600272411</v>
      </c>
      <c r="E141" s="362">
        <v>400351.87600272411</v>
      </c>
      <c r="F141" s="362">
        <v>400351.87600272411</v>
      </c>
      <c r="G141" s="362">
        <v>500439.84500340518</v>
      </c>
      <c r="H141" s="326">
        <f t="shared" si="17"/>
        <v>504007.26287869504</v>
      </c>
      <c r="I141" s="326">
        <f>SUM([1]Sheet2!A135:D135)</f>
        <v>1197488.2101328825</v>
      </c>
      <c r="J141" s="390">
        <f t="shared" si="18"/>
        <v>70.378571622842884</v>
      </c>
    </row>
    <row r="142" spans="1:10" ht="15.75" thickBot="1" x14ac:dyDescent="0.3">
      <c r="A142" s="321">
        <v>25</v>
      </c>
      <c r="B142" s="339" t="s">
        <v>592</v>
      </c>
      <c r="C142" s="361">
        <f t="shared" si="16"/>
        <v>1974840.3622771131</v>
      </c>
      <c r="D142" s="362">
        <v>464668.32053579134</v>
      </c>
      <c r="E142" s="362">
        <v>464668.32053579134</v>
      </c>
      <c r="F142" s="362">
        <v>464668.32053579134</v>
      </c>
      <c r="G142" s="362">
        <v>580835.40066973912</v>
      </c>
      <c r="H142" s="326">
        <f t="shared" si="17"/>
        <v>507148.69097067229</v>
      </c>
      <c r="I142" s="326">
        <f>SUM([1]Sheet2!A136:D136)</f>
        <v>1467691.6713064408</v>
      </c>
      <c r="J142" s="390">
        <f t="shared" si="18"/>
        <v>74.319509533120012</v>
      </c>
    </row>
    <row r="143" spans="1:10" ht="15.75" thickBot="1" x14ac:dyDescent="0.3">
      <c r="A143" s="321">
        <v>26</v>
      </c>
      <c r="B143" s="339" t="s">
        <v>593</v>
      </c>
      <c r="C143" s="361">
        <f t="shared" si="16"/>
        <v>1976741.793943082</v>
      </c>
      <c r="D143" s="362">
        <v>465115.71622190165</v>
      </c>
      <c r="E143" s="362">
        <v>465115.71622190165</v>
      </c>
      <c r="F143" s="362">
        <v>465115.71622190165</v>
      </c>
      <c r="G143" s="362">
        <v>581394.6452773771</v>
      </c>
      <c r="H143" s="326">
        <f t="shared" si="17"/>
        <v>418109.28271033312</v>
      </c>
      <c r="I143" s="326">
        <f>SUM([1]Sheet2!A137:D137)</f>
        <v>1558632.5112327489</v>
      </c>
      <c r="J143" s="390">
        <f t="shared" si="18"/>
        <v>78.848563631757145</v>
      </c>
    </row>
    <row r="144" spans="1:10" ht="15.75" thickBot="1" x14ac:dyDescent="0.3">
      <c r="A144" s="321">
        <v>27</v>
      </c>
      <c r="B144" s="339" t="s">
        <v>594</v>
      </c>
      <c r="C144" s="361">
        <f t="shared" si="16"/>
        <v>1696181.4396987951</v>
      </c>
      <c r="D144" s="362">
        <v>399101.51522324589</v>
      </c>
      <c r="E144" s="362">
        <v>399101.51522324589</v>
      </c>
      <c r="F144" s="362">
        <v>399101.51522324589</v>
      </c>
      <c r="G144" s="362">
        <v>498876.89402905735</v>
      </c>
      <c r="H144" s="326">
        <f t="shared" si="17"/>
        <v>503783.68780553015</v>
      </c>
      <c r="I144" s="326">
        <f>SUM([1]Sheet2!A138:D138)</f>
        <v>1192397.7518932649</v>
      </c>
      <c r="J144" s="390">
        <f t="shared" si="18"/>
        <v>70.298950571290817</v>
      </c>
    </row>
    <row r="145" spans="1:10" ht="15.75" thickBot="1" x14ac:dyDescent="0.3">
      <c r="A145" s="321">
        <v>28</v>
      </c>
      <c r="B145" s="339" t="s">
        <v>595</v>
      </c>
      <c r="C145" s="361">
        <f t="shared" si="16"/>
        <v>1830472.1190377979</v>
      </c>
      <c r="D145" s="362">
        <v>430699.3221265407</v>
      </c>
      <c r="E145" s="362">
        <v>430699.3221265407</v>
      </c>
      <c r="F145" s="362">
        <v>430699.3221265407</v>
      </c>
      <c r="G145" s="362">
        <v>538374.15265817591</v>
      </c>
      <c r="H145" s="326">
        <f t="shared" si="17"/>
        <v>417809.87137611001</v>
      </c>
      <c r="I145" s="326">
        <f>SUM([1]Sheet2!A139:D139)</f>
        <v>1412662.2476616879</v>
      </c>
      <c r="J145" s="390">
        <f t="shared" si="18"/>
        <v>77.174748141166177</v>
      </c>
    </row>
    <row r="146" spans="1:10" ht="15.75" thickBot="1" x14ac:dyDescent="0.3">
      <c r="A146" s="321">
        <v>29</v>
      </c>
      <c r="B146" s="339" t="s">
        <v>596</v>
      </c>
      <c r="C146" s="361">
        <f t="shared" si="16"/>
        <v>1723605.5439630174</v>
      </c>
      <c r="D146" s="362">
        <v>405554.24563835701</v>
      </c>
      <c r="E146" s="362">
        <v>405554.24563835701</v>
      </c>
      <c r="F146" s="362">
        <v>405554.24563835701</v>
      </c>
      <c r="G146" s="362">
        <v>506942.80704794632</v>
      </c>
      <c r="H146" s="326">
        <f t="shared" si="17"/>
        <v>504098.56546049681</v>
      </c>
      <c r="I146" s="326">
        <f>SUM([1]Sheet2!A140:D140)</f>
        <v>1219506.9785025206</v>
      </c>
      <c r="J146" s="390">
        <f t="shared" si="18"/>
        <v>70.75325226087152</v>
      </c>
    </row>
    <row r="147" spans="1:10" ht="15.75" thickBot="1" x14ac:dyDescent="0.3">
      <c r="A147" s="321">
        <v>30</v>
      </c>
      <c r="B147" s="339" t="s">
        <v>597</v>
      </c>
      <c r="C147" s="361">
        <f t="shared" si="16"/>
        <v>1807549.1918666963</v>
      </c>
      <c r="D147" s="362">
        <v>425305.6922039286</v>
      </c>
      <c r="E147" s="362">
        <v>425305.6922039286</v>
      </c>
      <c r="F147" s="362">
        <v>425305.6922039286</v>
      </c>
      <c r="G147" s="362">
        <v>531632.11525491078</v>
      </c>
      <c r="H147" s="326">
        <f t="shared" si="17"/>
        <v>417171.90337330662</v>
      </c>
      <c r="I147" s="326">
        <f>SUM([1]Sheet2!A141:D141)</f>
        <v>1390377.2884933897</v>
      </c>
      <c r="J147" s="390">
        <f t="shared" si="18"/>
        <v>76.920578136936683</v>
      </c>
    </row>
    <row r="148" spans="1:10" ht="15.75" thickBot="1" x14ac:dyDescent="0.3">
      <c r="A148" s="321">
        <v>31</v>
      </c>
      <c r="B148" s="339" t="s">
        <v>598</v>
      </c>
      <c r="C148" s="361">
        <f t="shared" si="16"/>
        <v>1918021.2446406204</v>
      </c>
      <c r="D148" s="362">
        <v>451299.1163860283</v>
      </c>
      <c r="E148" s="362">
        <v>451299.1163860283</v>
      </c>
      <c r="F148" s="362">
        <v>451299.1163860283</v>
      </c>
      <c r="G148" s="362">
        <v>564123.89548253536</v>
      </c>
      <c r="H148" s="326">
        <f t="shared" si="17"/>
        <v>418167.77420605323</v>
      </c>
      <c r="I148" s="326">
        <f>SUM([1]Sheet2!A142:D142)</f>
        <v>1499853.4704345672</v>
      </c>
      <c r="J148" s="390">
        <f t="shared" si="18"/>
        <v>78.197959205378595</v>
      </c>
    </row>
    <row r="149" spans="1:10" ht="15.75" thickBot="1" x14ac:dyDescent="0.3">
      <c r="A149" s="321">
        <v>32</v>
      </c>
      <c r="B149" s="339" t="s">
        <v>599</v>
      </c>
      <c r="C149" s="361">
        <f t="shared" si="16"/>
        <v>1801119.4497177759</v>
      </c>
      <c r="D149" s="362">
        <v>423792.81169830024</v>
      </c>
      <c r="E149" s="362">
        <v>423792.81169830024</v>
      </c>
      <c r="F149" s="362">
        <v>423792.81169830024</v>
      </c>
      <c r="G149" s="362">
        <v>529741.01462287537</v>
      </c>
      <c r="H149" s="326">
        <f t="shared" si="17"/>
        <v>504914.17948768544</v>
      </c>
      <c r="I149" s="326">
        <f>SUM([1]Sheet2!A143:D143)</f>
        <v>1296205.2702300905</v>
      </c>
      <c r="J149" s="390">
        <f t="shared" si="18"/>
        <v>71.966646655955984</v>
      </c>
    </row>
    <row r="150" spans="1:10" ht="15.75" thickBot="1" x14ac:dyDescent="0.3">
      <c r="A150" s="321">
        <v>33</v>
      </c>
      <c r="B150" s="339" t="s">
        <v>600</v>
      </c>
      <c r="C150" s="361">
        <f t="shared" si="16"/>
        <v>1726480.6425296329</v>
      </c>
      <c r="D150" s="362">
        <v>406230.73941873712</v>
      </c>
      <c r="E150" s="362">
        <v>406230.73941873712</v>
      </c>
      <c r="F150" s="362">
        <v>406230.73941873712</v>
      </c>
      <c r="G150" s="362">
        <v>507788.42427342146</v>
      </c>
      <c r="H150" s="326">
        <f t="shared" si="17"/>
        <v>504212.14126874297</v>
      </c>
      <c r="I150" s="326">
        <f>SUM([1]Sheet2!A144:D144)</f>
        <v>1222268.5012608899</v>
      </c>
      <c r="J150" s="390">
        <f t="shared" si="18"/>
        <v>70.795378248204784</v>
      </c>
    </row>
    <row r="151" spans="1:10" s="313" customFormat="1" ht="15.75" thickBot="1" x14ac:dyDescent="0.3">
      <c r="A151" s="328"/>
      <c r="B151" s="329" t="s">
        <v>396</v>
      </c>
      <c r="C151" s="330">
        <f t="shared" si="16"/>
        <v>59557037.859773949</v>
      </c>
      <c r="D151" s="330">
        <f>SUM(D118:D150)</f>
        <v>14013420.672887988</v>
      </c>
      <c r="E151" s="330">
        <f>SUM(E118:E150)</f>
        <v>14013420.672887988</v>
      </c>
      <c r="F151" s="330">
        <f>SUM(F118:F150)</f>
        <v>14013420.672887988</v>
      </c>
      <c r="G151" s="330">
        <f>SUM(G118:G150)</f>
        <v>17516775.84110998</v>
      </c>
      <c r="H151" s="330">
        <f t="shared" si="17"/>
        <v>14640627.710450158</v>
      </c>
      <c r="I151" s="330">
        <f>SUM([1]Sheet2!A145:D145)</f>
        <v>44916410.149323791</v>
      </c>
      <c r="J151" s="391">
        <f t="shared" si="18"/>
        <v>75.417468301695479</v>
      </c>
    </row>
    <row r="152" spans="1:10" s="313" customFormat="1" ht="15.75" thickBot="1" x14ac:dyDescent="0.3">
      <c r="A152" s="17"/>
      <c r="C152" s="332"/>
      <c r="D152" s="332"/>
      <c r="E152" s="332"/>
      <c r="F152" s="332"/>
      <c r="G152" s="332"/>
      <c r="H152" s="332"/>
      <c r="I152" s="332"/>
      <c r="J152" s="17"/>
    </row>
    <row r="153" spans="1:10" s="17" customFormat="1" ht="30.75" thickBot="1" x14ac:dyDescent="0.3">
      <c r="A153" s="10" t="s">
        <v>462</v>
      </c>
      <c r="B153" s="10" t="s">
        <v>463</v>
      </c>
      <c r="C153" s="10" t="s">
        <v>464</v>
      </c>
      <c r="D153" s="10" t="s">
        <v>465</v>
      </c>
      <c r="E153" s="10" t="s">
        <v>466</v>
      </c>
      <c r="F153" s="10" t="s">
        <v>467</v>
      </c>
      <c r="G153" s="10" t="s">
        <v>468</v>
      </c>
      <c r="H153" s="10" t="s">
        <v>469</v>
      </c>
      <c r="I153" s="10" t="s">
        <v>470</v>
      </c>
      <c r="J153" s="10" t="s">
        <v>471</v>
      </c>
    </row>
    <row r="154" spans="1:10" ht="15.75" thickBot="1" x14ac:dyDescent="0.3">
      <c r="B154" s="313" t="s">
        <v>435</v>
      </c>
      <c r="H154" s="332"/>
    </row>
    <row r="155" spans="1:10" ht="15.75" thickBot="1" x14ac:dyDescent="0.3">
      <c r="A155" s="314">
        <v>1</v>
      </c>
      <c r="B155" s="366" t="s">
        <v>601</v>
      </c>
      <c r="C155" s="319">
        <f t="shared" ref="C155:C184" si="19">SUM(D155:G155)</f>
        <v>3938105.4146912009</v>
      </c>
      <c r="D155" s="318">
        <v>926613.03875087085</v>
      </c>
      <c r="E155" s="318">
        <v>926613.03875087085</v>
      </c>
      <c r="F155" s="318">
        <v>926613.03875087085</v>
      </c>
      <c r="G155" s="318">
        <v>1158266.2984385886</v>
      </c>
      <c r="H155" s="319">
        <f t="shared" ref="H155:H184" si="20">C155-I155</f>
        <v>522437.46440046746</v>
      </c>
      <c r="I155" s="319">
        <f>SUM([1]Sheet2!A148:D148)</f>
        <v>3415667.9502907335</v>
      </c>
      <c r="J155" s="390">
        <f>I155/C155*100</f>
        <v>86.733786697240205</v>
      </c>
    </row>
    <row r="156" spans="1:10" ht="15.75" thickBot="1" x14ac:dyDescent="0.3">
      <c r="A156" s="321">
        <v>2</v>
      </c>
      <c r="B156" s="367" t="s">
        <v>602</v>
      </c>
      <c r="C156" s="326">
        <f t="shared" si="19"/>
        <v>3938105.4146912009</v>
      </c>
      <c r="D156" s="325">
        <v>926613.03875087085</v>
      </c>
      <c r="E156" s="325">
        <v>926613.03875087085</v>
      </c>
      <c r="F156" s="325">
        <v>926613.03875087085</v>
      </c>
      <c r="G156" s="325">
        <v>1158266.2984385886</v>
      </c>
      <c r="H156" s="326">
        <f t="shared" si="20"/>
        <v>522977.46440046746</v>
      </c>
      <c r="I156" s="326">
        <f>SUM([1]Sheet2!A149:D149)</f>
        <v>3415127.9502907335</v>
      </c>
      <c r="J156" s="390">
        <f t="shared" ref="J156:J184" si="21">I156/C156*100</f>
        <v>86.720074519857022</v>
      </c>
    </row>
    <row r="157" spans="1:10" ht="15.75" thickBot="1" x14ac:dyDescent="0.3">
      <c r="A157" s="321">
        <v>3</v>
      </c>
      <c r="B157" s="367" t="s">
        <v>603</v>
      </c>
      <c r="C157" s="326">
        <f t="shared" si="19"/>
        <v>3938105.4146912009</v>
      </c>
      <c r="D157" s="325">
        <v>926613.03875087085</v>
      </c>
      <c r="E157" s="325">
        <v>926613.03875087085</v>
      </c>
      <c r="F157" s="325">
        <v>926613.03875087085</v>
      </c>
      <c r="G157" s="325">
        <v>1158266.2984385886</v>
      </c>
      <c r="H157" s="326">
        <f t="shared" si="20"/>
        <v>523607.46440046746</v>
      </c>
      <c r="I157" s="326">
        <f>SUM([1]Sheet2!A150:D150)</f>
        <v>3414497.9502907335</v>
      </c>
      <c r="J157" s="390">
        <f t="shared" si="21"/>
        <v>86.704076979576598</v>
      </c>
    </row>
    <row r="158" spans="1:10" ht="15.75" thickBot="1" x14ac:dyDescent="0.3">
      <c r="A158" s="321">
        <v>4</v>
      </c>
      <c r="B158" s="367" t="s">
        <v>604</v>
      </c>
      <c r="C158" s="326">
        <f t="shared" si="19"/>
        <v>4027638.4252746738</v>
      </c>
      <c r="D158" s="325">
        <v>947679.62947639392</v>
      </c>
      <c r="E158" s="325">
        <v>947679.62947639392</v>
      </c>
      <c r="F158" s="325">
        <v>947679.62947639392</v>
      </c>
      <c r="G158" s="325">
        <v>1184599.5368454924</v>
      </c>
      <c r="H158" s="326">
        <f t="shared" si="20"/>
        <v>621731.62527467404</v>
      </c>
      <c r="I158" s="326">
        <f>2440225.98+965680.82</f>
        <v>3405906.8</v>
      </c>
      <c r="J158" s="390">
        <f t="shared" si="21"/>
        <v>84.563370401545583</v>
      </c>
    </row>
    <row r="159" spans="1:10" ht="15.75" thickBot="1" x14ac:dyDescent="0.3">
      <c r="A159" s="321">
        <v>5</v>
      </c>
      <c r="B159" s="367" t="s">
        <v>605</v>
      </c>
      <c r="C159" s="326">
        <f t="shared" si="19"/>
        <v>1719186.8439494586</v>
      </c>
      <c r="D159" s="325">
        <v>404514.55151751963</v>
      </c>
      <c r="E159" s="325">
        <v>404514.55151751963</v>
      </c>
      <c r="F159" s="325">
        <v>404514.55151751963</v>
      </c>
      <c r="G159" s="325">
        <v>505643.18939689954</v>
      </c>
      <c r="H159" s="326">
        <f t="shared" si="20"/>
        <v>415997.33212038549</v>
      </c>
      <c r="I159" s="326">
        <f>SUM([1]Sheet2!A152:D152)</f>
        <v>1303189.5118290731</v>
      </c>
      <c r="J159" s="390">
        <f t="shared" si="21"/>
        <v>75.802668942910131</v>
      </c>
    </row>
    <row r="160" spans="1:10" ht="15.75" thickBot="1" x14ac:dyDescent="0.3">
      <c r="A160" s="321">
        <v>6</v>
      </c>
      <c r="B160" s="367" t="s">
        <v>606</v>
      </c>
      <c r="C160" s="326">
        <f t="shared" si="19"/>
        <v>1791701.9005866328</v>
      </c>
      <c r="D160" s="325">
        <v>421576.91778509005</v>
      </c>
      <c r="E160" s="325">
        <v>421576.91778509005</v>
      </c>
      <c r="F160" s="325">
        <v>421576.91778509005</v>
      </c>
      <c r="G160" s="325">
        <v>526971.14723136253</v>
      </c>
      <c r="H160" s="326">
        <f t="shared" si="20"/>
        <v>416771.95558481058</v>
      </c>
      <c r="I160" s="326">
        <f>SUM([1]Sheet2!A153:D153)</f>
        <v>1374929.9450018222</v>
      </c>
      <c r="J160" s="390">
        <f t="shared" si="21"/>
        <v>76.738766898201504</v>
      </c>
    </row>
    <row r="161" spans="1:10" ht="15.75" thickBot="1" x14ac:dyDescent="0.3">
      <c r="A161" s="321">
        <v>7</v>
      </c>
      <c r="B161" s="367" t="s">
        <v>607</v>
      </c>
      <c r="C161" s="326">
        <f t="shared" si="19"/>
        <v>2090410.0077217035</v>
      </c>
      <c r="D161" s="325">
        <v>491861.1782874596</v>
      </c>
      <c r="E161" s="325">
        <v>491861.1782874596</v>
      </c>
      <c r="F161" s="325">
        <v>491861.1782874596</v>
      </c>
      <c r="G161" s="325">
        <v>614826.47285932454</v>
      </c>
      <c r="H161" s="326">
        <f t="shared" si="20"/>
        <v>507556.36206331803</v>
      </c>
      <c r="I161" s="326">
        <f>SUM([1]Sheet2!A154:D154)</f>
        <v>1582853.6456583855</v>
      </c>
      <c r="J161" s="390">
        <f t="shared" si="21"/>
        <v>75.719769796907272</v>
      </c>
    </row>
    <row r="162" spans="1:10" ht="15.75" thickBot="1" x14ac:dyDescent="0.3">
      <c r="A162" s="321">
        <v>8</v>
      </c>
      <c r="B162" s="367" t="s">
        <v>608</v>
      </c>
      <c r="C162" s="326">
        <f t="shared" si="19"/>
        <v>3528945.1597133186</v>
      </c>
      <c r="D162" s="325">
        <v>830340.03757960442</v>
      </c>
      <c r="E162" s="325">
        <v>830340.03757960442</v>
      </c>
      <c r="F162" s="325">
        <v>830340.03757960442</v>
      </c>
      <c r="G162" s="325">
        <v>1037925.0469745055</v>
      </c>
      <c r="H162" s="326">
        <f t="shared" si="20"/>
        <v>519622.35030964855</v>
      </c>
      <c r="I162" s="326">
        <f>SUM([1]Sheet2!A155:D155)</f>
        <v>3009322.80940367</v>
      </c>
      <c r="J162" s="390">
        <f t="shared" si="21"/>
        <v>85.275420081850712</v>
      </c>
    </row>
    <row r="163" spans="1:10" ht="15.75" thickBot="1" x14ac:dyDescent="0.3">
      <c r="A163" s="321">
        <v>9</v>
      </c>
      <c r="B163" s="367" t="s">
        <v>609</v>
      </c>
      <c r="C163" s="326">
        <f t="shared" si="19"/>
        <v>3938105.4146912009</v>
      </c>
      <c r="D163" s="325">
        <v>926613.03875087085</v>
      </c>
      <c r="E163" s="325">
        <v>926613.03875087085</v>
      </c>
      <c r="F163" s="325">
        <v>926613.03875087085</v>
      </c>
      <c r="G163" s="325">
        <v>1158266.2984385886</v>
      </c>
      <c r="H163" s="326">
        <f t="shared" si="20"/>
        <v>522347.46440046746</v>
      </c>
      <c r="I163" s="326">
        <f>SUM([1]Sheet2!A156:D156)</f>
        <v>3415757.9502907335</v>
      </c>
      <c r="J163" s="390">
        <f t="shared" si="21"/>
        <v>86.736072060137417</v>
      </c>
    </row>
    <row r="164" spans="1:10" ht="15.75" thickBot="1" x14ac:dyDescent="0.3">
      <c r="A164" s="321">
        <v>10</v>
      </c>
      <c r="B164" s="367" t="s">
        <v>610</v>
      </c>
      <c r="C164" s="326">
        <f t="shared" si="19"/>
        <v>3938105.4146912009</v>
      </c>
      <c r="D164" s="325">
        <v>926613.03875087085</v>
      </c>
      <c r="E164" s="325">
        <v>926613.03875087085</v>
      </c>
      <c r="F164" s="325">
        <v>926613.03875087085</v>
      </c>
      <c r="G164" s="325">
        <v>1158266.2984385886</v>
      </c>
      <c r="H164" s="326">
        <f t="shared" si="20"/>
        <v>522527.46440046746</v>
      </c>
      <c r="I164" s="326">
        <f>SUM([1]Sheet2!A157:D157)</f>
        <v>3415577.9502907335</v>
      </c>
      <c r="J164" s="390">
        <f t="shared" si="21"/>
        <v>86.731501334343022</v>
      </c>
    </row>
    <row r="165" spans="1:10" ht="15.75" thickBot="1" x14ac:dyDescent="0.3">
      <c r="A165" s="321">
        <v>11</v>
      </c>
      <c r="B165" s="367" t="s">
        <v>611</v>
      </c>
      <c r="C165" s="326">
        <f t="shared" si="19"/>
        <v>3938105.4146912009</v>
      </c>
      <c r="D165" s="325">
        <v>926613.03875087085</v>
      </c>
      <c r="E165" s="325">
        <v>926613.03875087085</v>
      </c>
      <c r="F165" s="325">
        <v>926613.03875087085</v>
      </c>
      <c r="G165" s="325">
        <v>1158266.2984385886</v>
      </c>
      <c r="H165" s="326">
        <f t="shared" si="20"/>
        <v>522707.46440046746</v>
      </c>
      <c r="I165" s="326">
        <f>SUM([1]Sheet2!A158:D158)</f>
        <v>3415397.9502907335</v>
      </c>
      <c r="J165" s="390">
        <f t="shared" si="21"/>
        <v>86.726930608548614</v>
      </c>
    </row>
    <row r="166" spans="1:10" ht="15.75" thickBot="1" x14ac:dyDescent="0.3">
      <c r="A166" s="321">
        <v>12</v>
      </c>
      <c r="B166" s="367" t="s">
        <v>612</v>
      </c>
      <c r="C166" s="326">
        <f t="shared" si="19"/>
        <v>3938105.4146912009</v>
      </c>
      <c r="D166" s="325">
        <v>926613.03875087085</v>
      </c>
      <c r="E166" s="325">
        <v>926613.03875087085</v>
      </c>
      <c r="F166" s="325">
        <v>926613.03875087085</v>
      </c>
      <c r="G166" s="325">
        <v>1158266.2984385886</v>
      </c>
      <c r="H166" s="326">
        <f t="shared" si="20"/>
        <v>522527.46440046746</v>
      </c>
      <c r="I166" s="326">
        <f>SUM([1]Sheet2!A159:D159)</f>
        <v>3415577.9502907335</v>
      </c>
      <c r="J166" s="390">
        <f t="shared" si="21"/>
        <v>86.731501334343022</v>
      </c>
    </row>
    <row r="167" spans="1:10" ht="15.75" thickBot="1" x14ac:dyDescent="0.3">
      <c r="A167" s="321">
        <v>13</v>
      </c>
      <c r="B167" s="367" t="s">
        <v>613</v>
      </c>
      <c r="C167" s="326">
        <f t="shared" si="19"/>
        <v>4268171.2921913043</v>
      </c>
      <c r="D167" s="325">
        <v>1004275.5981626599</v>
      </c>
      <c r="E167" s="325">
        <v>1004275.5981626599</v>
      </c>
      <c r="F167" s="325">
        <v>1004275.5981626599</v>
      </c>
      <c r="G167" s="325">
        <v>1255344.497703325</v>
      </c>
      <c r="H167" s="326">
        <f t="shared" si="20"/>
        <v>524874.00459596887</v>
      </c>
      <c r="I167" s="326">
        <f>SUM([1]Sheet2!A160:D160)</f>
        <v>3743297.2875953354</v>
      </c>
      <c r="J167" s="390">
        <f t="shared" si="21"/>
        <v>87.702602152911822</v>
      </c>
    </row>
    <row r="168" spans="1:10" ht="15.75" thickBot="1" x14ac:dyDescent="0.3">
      <c r="A168" s="321">
        <v>14</v>
      </c>
      <c r="B168" s="367" t="s">
        <v>614</v>
      </c>
      <c r="C168" s="326">
        <f t="shared" si="19"/>
        <v>2028588.4470734112</v>
      </c>
      <c r="D168" s="325">
        <v>477314.92872315558</v>
      </c>
      <c r="E168" s="325">
        <v>477314.92872315558</v>
      </c>
      <c r="F168" s="325">
        <v>477314.92872315558</v>
      </c>
      <c r="G168" s="325">
        <v>596643.66090394452</v>
      </c>
      <c r="H168" s="326">
        <f t="shared" si="20"/>
        <v>506509.42526600161</v>
      </c>
      <c r="I168" s="326">
        <f>SUM([1]Sheet2!A161:D161)</f>
        <v>1522079.0218074096</v>
      </c>
      <c r="J168" s="390">
        <f t="shared" si="21"/>
        <v>75.031434986395155</v>
      </c>
    </row>
    <row r="169" spans="1:10" ht="15.75" thickBot="1" x14ac:dyDescent="0.3">
      <c r="A169" s="321">
        <v>15</v>
      </c>
      <c r="B169" s="367" t="s">
        <v>615</v>
      </c>
      <c r="C169" s="326">
        <f t="shared" si="19"/>
        <v>2188389.2697539283</v>
      </c>
      <c r="D169" s="325">
        <v>514915.12229504198</v>
      </c>
      <c r="E169" s="325">
        <v>514915.12229504198</v>
      </c>
      <c r="F169" s="325">
        <v>514915.12229504198</v>
      </c>
      <c r="G169" s="325">
        <v>643643.90286880254</v>
      </c>
      <c r="H169" s="326">
        <f t="shared" si="20"/>
        <v>508359.79201198206</v>
      </c>
      <c r="I169" s="326">
        <f>SUM([1]Sheet2!A162:D162)</f>
        <v>1680029.4777419462</v>
      </c>
      <c r="J169" s="390">
        <f t="shared" si="21"/>
        <v>76.770138702556139</v>
      </c>
    </row>
    <row r="170" spans="1:10" ht="15.75" thickBot="1" x14ac:dyDescent="0.3">
      <c r="A170" s="321">
        <v>16</v>
      </c>
      <c r="B170" s="367" t="s">
        <v>616</v>
      </c>
      <c r="C170" s="326">
        <f t="shared" si="19"/>
        <v>2339794.5285747312</v>
      </c>
      <c r="D170" s="325">
        <v>550539.88907640742</v>
      </c>
      <c r="E170" s="325">
        <v>550539.88907640742</v>
      </c>
      <c r="F170" s="325">
        <v>550539.88907640742</v>
      </c>
      <c r="G170" s="325">
        <v>688174.8613455093</v>
      </c>
      <c r="H170" s="326">
        <f t="shared" si="20"/>
        <v>509871.31513431249</v>
      </c>
      <c r="I170" s="326">
        <f>SUM([1]Sheet2!A163:D163)</f>
        <v>1829923.2134404187</v>
      </c>
      <c r="J170" s="390">
        <f t="shared" si="21"/>
        <v>78.208714102562809</v>
      </c>
    </row>
    <row r="171" spans="1:10" ht="15.75" thickBot="1" x14ac:dyDescent="0.3">
      <c r="A171" s="321">
        <v>17</v>
      </c>
      <c r="B171" s="367" t="s">
        <v>617</v>
      </c>
      <c r="C171" s="326">
        <f t="shared" si="19"/>
        <v>2352134.620290807</v>
      </c>
      <c r="D171" s="325">
        <v>553443.44006842515</v>
      </c>
      <c r="E171" s="325">
        <v>553443.44006842515</v>
      </c>
      <c r="F171" s="325">
        <v>553443.44006842515</v>
      </c>
      <c r="G171" s="325">
        <v>691804.30008553155</v>
      </c>
      <c r="H171" s="326">
        <f t="shared" si="20"/>
        <v>509162.50388638442</v>
      </c>
      <c r="I171" s="326">
        <f>SUM([1]Sheet2!A164:D164)</f>
        <v>1842972.1164044226</v>
      </c>
      <c r="J171" s="390">
        <f t="shared" si="21"/>
        <v>78.35317334755976</v>
      </c>
    </row>
    <row r="172" spans="1:10" ht="15.75" thickBot="1" x14ac:dyDescent="0.3">
      <c r="A172" s="321">
        <v>18</v>
      </c>
      <c r="B172" s="367" t="s">
        <v>618</v>
      </c>
      <c r="C172" s="326">
        <f t="shared" si="19"/>
        <v>2187262.4774696119</v>
      </c>
      <c r="D172" s="325">
        <v>514649.99469873222</v>
      </c>
      <c r="E172" s="325">
        <v>514649.99469873222</v>
      </c>
      <c r="F172" s="325">
        <v>514649.99469873222</v>
      </c>
      <c r="G172" s="325">
        <v>643312.49337341532</v>
      </c>
      <c r="H172" s="326">
        <f t="shared" si="20"/>
        <v>507810.55231525097</v>
      </c>
      <c r="I172" s="326">
        <f>SUM([1]Sheet2!A165:D165)</f>
        <v>1679451.9251543609</v>
      </c>
      <c r="J172" s="390">
        <f t="shared" si="21"/>
        <v>76.783282411413012</v>
      </c>
    </row>
    <row r="173" spans="1:10" ht="15.75" thickBot="1" x14ac:dyDescent="0.3">
      <c r="A173" s="321">
        <v>19</v>
      </c>
      <c r="B173" s="367" t="s">
        <v>619</v>
      </c>
      <c r="C173" s="326">
        <f t="shared" si="19"/>
        <v>3938105.4146912009</v>
      </c>
      <c r="D173" s="325">
        <v>926613.03875087085</v>
      </c>
      <c r="E173" s="325">
        <v>926613.03875087085</v>
      </c>
      <c r="F173" s="325">
        <v>926613.03875087085</v>
      </c>
      <c r="G173" s="325">
        <v>1158266.2984385886</v>
      </c>
      <c r="H173" s="326">
        <f t="shared" si="20"/>
        <v>522347.46440046746</v>
      </c>
      <c r="I173" s="326">
        <f>SUM([1]Sheet2!A166:D166)</f>
        <v>3415757.9502907335</v>
      </c>
      <c r="J173" s="390">
        <f t="shared" si="21"/>
        <v>86.736072060137417</v>
      </c>
    </row>
    <row r="174" spans="1:10" ht="15.75" thickBot="1" x14ac:dyDescent="0.3">
      <c r="A174" s="321">
        <v>20</v>
      </c>
      <c r="B174" s="367" t="s">
        <v>620</v>
      </c>
      <c r="C174" s="326">
        <f t="shared" si="19"/>
        <v>2918123.3897920954</v>
      </c>
      <c r="D174" s="325">
        <v>686617.26818637538</v>
      </c>
      <c r="E174" s="325">
        <v>686617.26818637538</v>
      </c>
      <c r="F174" s="325">
        <v>686617.26818637538</v>
      </c>
      <c r="G174" s="325">
        <v>858271.58523296926</v>
      </c>
      <c r="H174" s="326">
        <f t="shared" si="20"/>
        <v>426008.61179629527</v>
      </c>
      <c r="I174" s="326">
        <f>SUM([1]Sheet2!A167:D167)</f>
        <v>2492114.7779958001</v>
      </c>
      <c r="J174" s="390">
        <f t="shared" si="21"/>
        <v>85.401281752289222</v>
      </c>
    </row>
    <row r="175" spans="1:10" ht="15.75" thickBot="1" x14ac:dyDescent="0.3">
      <c r="A175" s="321">
        <v>21</v>
      </c>
      <c r="B175" s="367" t="s">
        <v>621</v>
      </c>
      <c r="C175" s="326">
        <f t="shared" si="19"/>
        <v>3000995.7053557723</v>
      </c>
      <c r="D175" s="325">
        <v>706116.63655429939</v>
      </c>
      <c r="E175" s="325">
        <v>706116.63655429939</v>
      </c>
      <c r="F175" s="325">
        <v>706116.63655429939</v>
      </c>
      <c r="G175" s="325">
        <v>882645.79569287424</v>
      </c>
      <c r="H175" s="326">
        <f t="shared" si="20"/>
        <v>515023.1647839169</v>
      </c>
      <c r="I175" s="326">
        <f>SUM([1]Sheet2!A168:D168)</f>
        <v>2485972.5405718554</v>
      </c>
      <c r="J175" s="390">
        <f t="shared" si="21"/>
        <v>82.838257186947217</v>
      </c>
    </row>
    <row r="176" spans="1:10" ht="15.75" thickBot="1" x14ac:dyDescent="0.3">
      <c r="A176" s="321">
        <v>22</v>
      </c>
      <c r="B176" s="367" t="s">
        <v>622</v>
      </c>
      <c r="C176" s="326">
        <f t="shared" si="19"/>
        <v>4994574.2335049231</v>
      </c>
      <c r="D176" s="325">
        <v>1175193.937295276</v>
      </c>
      <c r="E176" s="325">
        <v>1175193.937295276</v>
      </c>
      <c r="F176" s="325">
        <v>1175193.937295276</v>
      </c>
      <c r="G176" s="325">
        <v>1468992.4216190951</v>
      </c>
      <c r="H176" s="326">
        <f t="shared" si="20"/>
        <v>530830.50871474016</v>
      </c>
      <c r="I176" s="326">
        <f>SUM([1]Sheet2!A169:D169)</f>
        <v>4463743.7247901829</v>
      </c>
      <c r="J176" s="390">
        <f t="shared" si="21"/>
        <v>89.371856660898359</v>
      </c>
    </row>
    <row r="177" spans="1:10" ht="15.75" thickBot="1" x14ac:dyDescent="0.3">
      <c r="A177" s="321">
        <v>23</v>
      </c>
      <c r="B177" s="367" t="s">
        <v>623</v>
      </c>
      <c r="C177" s="326">
        <f t="shared" si="19"/>
        <v>2062153.7926824812</v>
      </c>
      <c r="D177" s="325">
        <v>485212.65710176027</v>
      </c>
      <c r="E177" s="325">
        <v>485212.65710176027</v>
      </c>
      <c r="F177" s="325">
        <v>485212.65710176027</v>
      </c>
      <c r="G177" s="325">
        <v>606515.82137720031</v>
      </c>
      <c r="H177" s="326">
        <f t="shared" si="20"/>
        <v>507054.66109999642</v>
      </c>
      <c r="I177" s="326">
        <f>SUM([1]Sheet2!A170:D170)</f>
        <v>1555099.1315824848</v>
      </c>
      <c r="J177" s="390">
        <f t="shared" si="21"/>
        <v>75.411404188219549</v>
      </c>
    </row>
    <row r="178" spans="1:10" ht="15.75" thickBot="1" x14ac:dyDescent="0.3">
      <c r="A178" s="321">
        <v>24</v>
      </c>
      <c r="B178" s="367" t="s">
        <v>624</v>
      </c>
      <c r="C178" s="326">
        <f t="shared" si="19"/>
        <v>2767450.5626519821</v>
      </c>
      <c r="D178" s="325">
        <v>651164.83827105456</v>
      </c>
      <c r="E178" s="325">
        <v>651164.83827105456</v>
      </c>
      <c r="F178" s="325">
        <v>651164.83827105456</v>
      </c>
      <c r="G178" s="325">
        <v>813956.04783881817</v>
      </c>
      <c r="H178" s="326">
        <f t="shared" si="20"/>
        <v>513288.09461374627</v>
      </c>
      <c r="I178" s="326">
        <f>SUM([1]Sheet2!A171:D171)</f>
        <v>2254162.4680382358</v>
      </c>
      <c r="J178" s="390">
        <f t="shared" si="21"/>
        <v>81.452673390419136</v>
      </c>
    </row>
    <row r="179" spans="1:10" ht="15.75" thickBot="1" x14ac:dyDescent="0.3">
      <c r="A179" s="321">
        <v>25</v>
      </c>
      <c r="B179" s="367" t="s">
        <v>625</v>
      </c>
      <c r="C179" s="326">
        <f t="shared" si="19"/>
        <v>1542020.1117721493</v>
      </c>
      <c r="D179" s="325">
        <v>362828.26159344695</v>
      </c>
      <c r="E179" s="325">
        <v>362828.26159344695</v>
      </c>
      <c r="F179" s="325">
        <v>362828.26159344695</v>
      </c>
      <c r="G179" s="325">
        <v>453535.32699180872</v>
      </c>
      <c r="H179" s="326">
        <f t="shared" si="20"/>
        <v>414904.56491653156</v>
      </c>
      <c r="I179" s="326">
        <f>SUM([1]Sheet2!A172:D172)</f>
        <v>1127115.5468556178</v>
      </c>
      <c r="J179" s="390">
        <f t="shared" si="21"/>
        <v>73.093440108267643</v>
      </c>
    </row>
    <row r="180" spans="1:10" ht="15.75" thickBot="1" x14ac:dyDescent="0.3">
      <c r="A180" s="321">
        <v>26</v>
      </c>
      <c r="B180" s="367" t="s">
        <v>626</v>
      </c>
      <c r="C180" s="326">
        <f t="shared" si="19"/>
        <v>3938105.4146912009</v>
      </c>
      <c r="D180" s="325">
        <v>926613.03875087085</v>
      </c>
      <c r="E180" s="325">
        <v>926613.03875087085</v>
      </c>
      <c r="F180" s="325">
        <v>926613.03875087085</v>
      </c>
      <c r="G180" s="325">
        <v>1158266.2984385886</v>
      </c>
      <c r="H180" s="326">
        <f t="shared" si="20"/>
        <v>522257.46440046746</v>
      </c>
      <c r="I180" s="326">
        <f>SUM([1]Sheet2!A173:D173)</f>
        <v>3415847.9502907335</v>
      </c>
      <c r="J180" s="390">
        <f t="shared" si="21"/>
        <v>86.738357423034614</v>
      </c>
    </row>
    <row r="181" spans="1:10" ht="15.75" thickBot="1" x14ac:dyDescent="0.3">
      <c r="A181" s="321">
        <v>27</v>
      </c>
      <c r="B181" s="367" t="s">
        <v>627</v>
      </c>
      <c r="C181" s="326">
        <f t="shared" si="19"/>
        <v>1528377.7651133589</v>
      </c>
      <c r="D181" s="325">
        <v>359618.29767373152</v>
      </c>
      <c r="E181" s="325">
        <v>359618.29767373152</v>
      </c>
      <c r="F181" s="325">
        <v>359618.29767373152</v>
      </c>
      <c r="G181" s="325">
        <v>449522.87209216441</v>
      </c>
      <c r="H181" s="326">
        <f t="shared" si="20"/>
        <v>414612.69767392939</v>
      </c>
      <c r="I181" s="326">
        <f>SUM([1]Sheet2!A174:D174)</f>
        <v>1113765.0674394295</v>
      </c>
      <c r="J181" s="390">
        <f t="shared" si="21"/>
        <v>72.872367870179147</v>
      </c>
    </row>
    <row r="182" spans="1:10" ht="15.75" thickBot="1" x14ac:dyDescent="0.3">
      <c r="A182" s="321">
        <v>28</v>
      </c>
      <c r="B182" s="367" t="s">
        <v>628</v>
      </c>
      <c r="C182" s="326">
        <f t="shared" si="19"/>
        <v>2377953.6240706001</v>
      </c>
      <c r="D182" s="325">
        <v>559518.49978131766</v>
      </c>
      <c r="E182" s="325">
        <v>559518.49978131766</v>
      </c>
      <c r="F182" s="325">
        <v>559518.49978131766</v>
      </c>
      <c r="G182" s="325">
        <v>699398.12472664705</v>
      </c>
      <c r="H182" s="326">
        <f t="shared" si="20"/>
        <v>608024.21971737919</v>
      </c>
      <c r="I182" s="326">
        <f>SUM([1]Sheet2!A175:D175)</f>
        <v>1769929.4043532209</v>
      </c>
      <c r="J182" s="390">
        <f t="shared" si="21"/>
        <v>74.430778903225274</v>
      </c>
    </row>
    <row r="183" spans="1:10" ht="15.75" thickBot="1" x14ac:dyDescent="0.3">
      <c r="A183" s="321">
        <v>29</v>
      </c>
      <c r="B183" s="367" t="s">
        <v>629</v>
      </c>
      <c r="C183" s="326">
        <f t="shared" si="19"/>
        <v>2153581.3389380495</v>
      </c>
      <c r="D183" s="325">
        <v>506725.02092659986</v>
      </c>
      <c r="E183" s="325">
        <v>506725.02092659986</v>
      </c>
      <c r="F183" s="325">
        <v>506725.02092659986</v>
      </c>
      <c r="G183" s="325">
        <v>633406.27615824982</v>
      </c>
      <c r="H183" s="326">
        <f t="shared" si="20"/>
        <v>507534.36697929213</v>
      </c>
      <c r="I183" s="326">
        <f>SUM([1]Sheet2!A176:D176)</f>
        <v>1646046.9719587574</v>
      </c>
      <c r="J183" s="390">
        <f t="shared" si="21"/>
        <v>76.433006833651248</v>
      </c>
    </row>
    <row r="184" spans="1:10" s="313" customFormat="1" ht="15.75" thickBot="1" x14ac:dyDescent="0.3">
      <c r="A184" s="328"/>
      <c r="B184" s="329" t="s">
        <v>396</v>
      </c>
      <c r="C184" s="330">
        <f t="shared" si="19"/>
        <v>87310402.22870183</v>
      </c>
      <c r="D184" s="330">
        <f>SUM(D155:D183)</f>
        <v>20543624.053812195</v>
      </c>
      <c r="E184" s="330">
        <f>SUM(E155:E183)</f>
        <v>20543624.053812195</v>
      </c>
      <c r="F184" s="330">
        <f>SUM(F155:F183)</f>
        <v>20543624.053812195</v>
      </c>
      <c r="G184" s="330">
        <f>SUM(G155:G183)</f>
        <v>25679530.067265235</v>
      </c>
      <c r="H184" s="330">
        <f t="shared" si="20"/>
        <v>14689285.288462803</v>
      </c>
      <c r="I184" s="330">
        <f>SUM(I155:I183)</f>
        <v>72621116.940239027</v>
      </c>
      <c r="J184" s="391">
        <f t="shared" si="21"/>
        <v>83.175790153863304</v>
      </c>
    </row>
    <row r="185" spans="1:10" ht="15.75" thickBot="1" x14ac:dyDescent="0.3">
      <c r="H185" s="332"/>
    </row>
    <row r="186" spans="1:10" s="17" customFormat="1" ht="30.75" thickBot="1" x14ac:dyDescent="0.3">
      <c r="A186" s="10" t="s">
        <v>462</v>
      </c>
      <c r="B186" s="10" t="s">
        <v>463</v>
      </c>
      <c r="C186" s="10" t="s">
        <v>464</v>
      </c>
      <c r="D186" s="10" t="s">
        <v>465</v>
      </c>
      <c r="E186" s="10" t="s">
        <v>466</v>
      </c>
      <c r="F186" s="10" t="s">
        <v>467</v>
      </c>
      <c r="G186" s="10" t="s">
        <v>468</v>
      </c>
      <c r="H186" s="10" t="s">
        <v>469</v>
      </c>
      <c r="I186" s="10" t="s">
        <v>470</v>
      </c>
      <c r="J186" s="10" t="s">
        <v>471</v>
      </c>
    </row>
    <row r="187" spans="1:10" ht="15.75" thickBot="1" x14ac:dyDescent="0.3">
      <c r="B187" s="313" t="s">
        <v>630</v>
      </c>
      <c r="H187" s="332"/>
    </row>
    <row r="188" spans="1:10" ht="15.75" thickBot="1" x14ac:dyDescent="0.3">
      <c r="A188" s="314">
        <v>1</v>
      </c>
      <c r="B188" s="334" t="s">
        <v>631</v>
      </c>
      <c r="C188" s="319">
        <f t="shared" ref="C188:C194" si="22">SUM(D188:G188)</f>
        <v>1839987.8013818322</v>
      </c>
      <c r="D188" s="354">
        <v>432938.30620748992</v>
      </c>
      <c r="E188" s="368">
        <v>432938.30620748992</v>
      </c>
      <c r="F188" s="354">
        <v>432938.30620748992</v>
      </c>
      <c r="G188" s="354">
        <v>541172.88275936246</v>
      </c>
      <c r="H188" s="319">
        <f t="shared" ref="H188:H194" si="23">C188-I188</f>
        <v>417527.899971331</v>
      </c>
      <c r="I188" s="319">
        <f>SUM([1]Sheet2!A180:D180)</f>
        <v>1422459.9014105012</v>
      </c>
      <c r="J188" s="390">
        <f>I188/C188*100</f>
        <v>77.308115865889576</v>
      </c>
    </row>
    <row r="189" spans="1:10" ht="15.75" thickBot="1" x14ac:dyDescent="0.3">
      <c r="A189" s="321">
        <v>2</v>
      </c>
      <c r="B189" s="339" t="s">
        <v>632</v>
      </c>
      <c r="C189" s="326">
        <f t="shared" si="22"/>
        <v>1553616.2318791144</v>
      </c>
      <c r="D189" s="356">
        <v>365556.76044214459</v>
      </c>
      <c r="E189" s="356">
        <v>365556.76044214459</v>
      </c>
      <c r="F189" s="356">
        <v>365556.76044214459</v>
      </c>
      <c r="G189" s="356">
        <v>456945.9505526807</v>
      </c>
      <c r="H189" s="326">
        <f t="shared" si="23"/>
        <v>415539.65310140862</v>
      </c>
      <c r="I189" s="326">
        <f>SUM([1]Sheet2!A181:D181)</f>
        <v>1138076.5787777058</v>
      </c>
      <c r="J189" s="390">
        <f t="shared" ref="J189:J194" si="24">I189/C189*100</f>
        <v>73.253391373311715</v>
      </c>
    </row>
    <row r="190" spans="1:10" ht="15.75" thickBot="1" x14ac:dyDescent="0.3">
      <c r="A190" s="321">
        <v>3</v>
      </c>
      <c r="B190" s="339" t="s">
        <v>633</v>
      </c>
      <c r="C190" s="326">
        <f t="shared" si="22"/>
        <v>1703218.3076437854</v>
      </c>
      <c r="D190" s="356">
        <v>400757.24885736126</v>
      </c>
      <c r="E190" s="358">
        <v>400757.24885736126</v>
      </c>
      <c r="F190" s="356">
        <v>400757.24885736126</v>
      </c>
      <c r="G190" s="356">
        <v>500946.56107170158</v>
      </c>
      <c r="H190" s="326">
        <f t="shared" si="23"/>
        <v>416316.39012267883</v>
      </c>
      <c r="I190" s="326">
        <f>SUM([1]Sheet2!A182:D182)</f>
        <v>1286901.9175211065</v>
      </c>
      <c r="J190" s="390">
        <f t="shared" si="24"/>
        <v>75.557074025430921</v>
      </c>
    </row>
    <row r="191" spans="1:10" ht="15.75" thickBot="1" x14ac:dyDescent="0.3">
      <c r="A191" s="321">
        <v>4</v>
      </c>
      <c r="B191" s="369" t="s">
        <v>634</v>
      </c>
      <c r="C191" s="326">
        <f t="shared" si="22"/>
        <v>1936047.7512342916</v>
      </c>
      <c r="D191" s="356">
        <v>455540.64734924503</v>
      </c>
      <c r="E191" s="358">
        <v>455540.64734924503</v>
      </c>
      <c r="F191" s="356">
        <v>455540.64734924503</v>
      </c>
      <c r="G191" s="356">
        <v>569425.80918655626</v>
      </c>
      <c r="H191" s="326">
        <f t="shared" si="23"/>
        <v>417775.59156012139</v>
      </c>
      <c r="I191" s="326">
        <f>SUM([1]Sheet2!A183:D183)</f>
        <v>1518272.1596741702</v>
      </c>
      <c r="J191" s="390">
        <f t="shared" si="24"/>
        <v>78.421214492577661</v>
      </c>
    </row>
    <row r="192" spans="1:10" ht="15.75" thickBot="1" x14ac:dyDescent="0.3">
      <c r="A192" s="321">
        <v>5</v>
      </c>
      <c r="B192" s="339" t="s">
        <v>635</v>
      </c>
      <c r="C192" s="326">
        <f t="shared" si="22"/>
        <v>1594076.5545269637</v>
      </c>
      <c r="D192" s="356">
        <v>375076.83635928557</v>
      </c>
      <c r="E192" s="356">
        <v>375076.83635928557</v>
      </c>
      <c r="F192" s="356">
        <v>375076.83635928557</v>
      </c>
      <c r="G192" s="356">
        <v>468846.04544910695</v>
      </c>
      <c r="H192" s="326">
        <f t="shared" si="23"/>
        <v>414971.42774712131</v>
      </c>
      <c r="I192" s="326">
        <f>SUM([1]Sheet2!A184:D184)</f>
        <v>1179105.1267798424</v>
      </c>
      <c r="J192" s="390">
        <f t="shared" si="24"/>
        <v>73.967910978386954</v>
      </c>
    </row>
    <row r="193" spans="1:10" ht="15.75" thickBot="1" x14ac:dyDescent="0.3">
      <c r="A193" s="321">
        <v>6</v>
      </c>
      <c r="B193" s="339" t="s">
        <v>636</v>
      </c>
      <c r="C193" s="326">
        <f t="shared" si="22"/>
        <v>1852966.8389792284</v>
      </c>
      <c r="D193" s="356">
        <v>435992.19740687724</v>
      </c>
      <c r="E193" s="358">
        <v>435992.19740687724</v>
      </c>
      <c r="F193" s="356">
        <v>435992.19740687724</v>
      </c>
      <c r="G193" s="356">
        <v>544990.24675859662</v>
      </c>
      <c r="H193" s="326">
        <f t="shared" si="23"/>
        <v>417544.32807962969</v>
      </c>
      <c r="I193" s="323">
        <f>SUM([1]Sheet2!A185:D185)</f>
        <v>1435422.5108995987</v>
      </c>
      <c r="J193" s="390">
        <f t="shared" si="24"/>
        <v>77.466173743851314</v>
      </c>
    </row>
    <row r="194" spans="1:10" s="313" customFormat="1" ht="15.75" thickBot="1" x14ac:dyDescent="0.3">
      <c r="A194" s="328"/>
      <c r="B194" s="329" t="s">
        <v>396</v>
      </c>
      <c r="C194" s="330">
        <f t="shared" si="22"/>
        <v>10479913.485645214</v>
      </c>
      <c r="D194" s="330">
        <f>SUM(D188:D193)</f>
        <v>2465861.9966224032</v>
      </c>
      <c r="E194" s="331">
        <f>SUM(E188:E193)</f>
        <v>2465861.9966224032</v>
      </c>
      <c r="F194" s="330">
        <f>SUM(F188:F193)</f>
        <v>2465861.9966224032</v>
      </c>
      <c r="G194" s="330">
        <f>SUM(G188:G193)</f>
        <v>3082327.4957780046</v>
      </c>
      <c r="H194" s="330">
        <f t="shared" si="23"/>
        <v>2499675.2905822899</v>
      </c>
      <c r="I194" s="330">
        <f>SUM([1]Sheet2!A186:D186)</f>
        <v>7980238.1950629242</v>
      </c>
      <c r="J194" s="391">
        <f t="shared" si="24"/>
        <v>76.147939637038007</v>
      </c>
    </row>
    <row r="195" spans="1:10" ht="15.75" thickBot="1" x14ac:dyDescent="0.3">
      <c r="H195" s="332"/>
    </row>
    <row r="196" spans="1:10" s="17" customFormat="1" ht="30.75" thickBot="1" x14ac:dyDescent="0.3">
      <c r="A196" s="10" t="s">
        <v>462</v>
      </c>
      <c r="B196" s="10" t="s">
        <v>463</v>
      </c>
      <c r="C196" s="10" t="s">
        <v>464</v>
      </c>
      <c r="D196" s="10" t="s">
        <v>465</v>
      </c>
      <c r="E196" s="10" t="s">
        <v>466</v>
      </c>
      <c r="F196" s="10" t="s">
        <v>467</v>
      </c>
      <c r="G196" s="10" t="s">
        <v>468</v>
      </c>
      <c r="H196" s="10" t="s">
        <v>469</v>
      </c>
      <c r="I196" s="10" t="s">
        <v>470</v>
      </c>
      <c r="J196" s="10" t="s">
        <v>471</v>
      </c>
    </row>
    <row r="197" spans="1:10" ht="15.75" thickBot="1" x14ac:dyDescent="0.3">
      <c r="B197" s="313" t="s">
        <v>440</v>
      </c>
      <c r="H197" s="332"/>
    </row>
    <row r="198" spans="1:10" ht="15.75" thickBot="1" x14ac:dyDescent="0.3">
      <c r="A198" s="314">
        <v>1</v>
      </c>
      <c r="B198" s="334" t="s">
        <v>637</v>
      </c>
      <c r="C198" s="319">
        <f t="shared" ref="C198:C214" si="25">SUM(D198:G198)</f>
        <v>1714504.2271806598</v>
      </c>
      <c r="D198" s="318">
        <v>403412.75933662587</v>
      </c>
      <c r="E198" s="318">
        <v>403412.75933662587</v>
      </c>
      <c r="F198" s="318">
        <v>403412.75933662587</v>
      </c>
      <c r="G198" s="318">
        <v>504265.94917078235</v>
      </c>
      <c r="H198" s="319">
        <f t="shared" ref="H198:H214" si="26">C198-I198</f>
        <v>415958.93466288131</v>
      </c>
      <c r="I198" s="320">
        <f>SUM([1]Sheet2!A189:D189)</f>
        <v>1298545.2925177785</v>
      </c>
      <c r="J198" s="390">
        <f>I198/C198*100</f>
        <v>75.738821283229711</v>
      </c>
    </row>
    <row r="199" spans="1:10" ht="15.75" thickBot="1" x14ac:dyDescent="0.3">
      <c r="A199" s="321">
        <v>2</v>
      </c>
      <c r="B199" s="339" t="s">
        <v>638</v>
      </c>
      <c r="C199" s="326">
        <f t="shared" si="25"/>
        <v>1612014.0600634508</v>
      </c>
      <c r="D199" s="325">
        <v>379297.42589728255</v>
      </c>
      <c r="E199" s="325">
        <v>379297.42589728255</v>
      </c>
      <c r="F199" s="325">
        <v>379297.42589728255</v>
      </c>
      <c r="G199" s="325">
        <v>474121.78237160319</v>
      </c>
      <c r="H199" s="326">
        <f t="shared" si="26"/>
        <v>416018.51529252017</v>
      </c>
      <c r="I199" s="327">
        <f>SUM([1]Sheet2!A190:D190)</f>
        <v>1195995.5447709307</v>
      </c>
      <c r="J199" s="390">
        <f t="shared" ref="J199:J214" si="27">I199/C199*100</f>
        <v>74.192624890868188</v>
      </c>
    </row>
    <row r="200" spans="1:10" ht="15.75" thickBot="1" x14ac:dyDescent="0.3">
      <c r="A200" s="321">
        <v>3</v>
      </c>
      <c r="B200" s="339" t="s">
        <v>639</v>
      </c>
      <c r="C200" s="326">
        <f t="shared" si="25"/>
        <v>1722072.5978110316</v>
      </c>
      <c r="D200" s="325">
        <v>405193.5524261251</v>
      </c>
      <c r="E200" s="325">
        <v>405193.5524261251</v>
      </c>
      <c r="F200" s="325">
        <v>405193.5524261251</v>
      </c>
      <c r="G200" s="325">
        <v>506491.94053265639</v>
      </c>
      <c r="H200" s="326">
        <f t="shared" si="26"/>
        <v>416470.99530205037</v>
      </c>
      <c r="I200" s="327">
        <f>SUM([1]Sheet2!A191:D191)</f>
        <v>1305601.6025089812</v>
      </c>
      <c r="J200" s="390">
        <f t="shared" si="27"/>
        <v>75.815712076747715</v>
      </c>
    </row>
    <row r="201" spans="1:10" ht="15.75" thickBot="1" x14ac:dyDescent="0.3">
      <c r="A201" s="321">
        <v>4</v>
      </c>
      <c r="B201" s="367" t="s">
        <v>640</v>
      </c>
      <c r="C201" s="326">
        <f t="shared" si="25"/>
        <v>1549572.1678943315</v>
      </c>
      <c r="D201" s="325">
        <v>364605.21597513685</v>
      </c>
      <c r="E201" s="325">
        <v>364605.21597513685</v>
      </c>
      <c r="F201" s="325">
        <v>364605.21597513685</v>
      </c>
      <c r="G201" s="325">
        <v>455756.51996892103</v>
      </c>
      <c r="H201" s="326">
        <f t="shared" si="26"/>
        <v>414606.49177673366</v>
      </c>
      <c r="I201" s="327">
        <f>SUM([1]Sheet2!A192:D192)</f>
        <v>1134965.6761175978</v>
      </c>
      <c r="J201" s="390">
        <f t="shared" si="27"/>
        <v>73.243808815943666</v>
      </c>
    </row>
    <row r="202" spans="1:10" ht="15.75" thickBot="1" x14ac:dyDescent="0.3">
      <c r="A202" s="321">
        <v>5</v>
      </c>
      <c r="B202" s="339" t="s">
        <v>641</v>
      </c>
      <c r="C202" s="326">
        <f t="shared" si="25"/>
        <v>1885308.6615039231</v>
      </c>
      <c r="D202" s="325">
        <v>443602.03800092312</v>
      </c>
      <c r="E202" s="325">
        <v>443602.03800092312</v>
      </c>
      <c r="F202" s="325">
        <v>443602.03800092312</v>
      </c>
      <c r="G202" s="325">
        <v>554502.54750115389</v>
      </c>
      <c r="H202" s="326">
        <f t="shared" si="26"/>
        <v>417359.53102433193</v>
      </c>
      <c r="I202" s="327">
        <f>SUM([1]Sheet2!A193:D193)</f>
        <v>1467949.1304795912</v>
      </c>
      <c r="J202" s="390">
        <f t="shared" si="27"/>
        <v>77.862535745663976</v>
      </c>
    </row>
    <row r="203" spans="1:10" ht="15.75" thickBot="1" x14ac:dyDescent="0.3">
      <c r="A203" s="321">
        <v>6</v>
      </c>
      <c r="B203" s="339" t="s">
        <v>642</v>
      </c>
      <c r="C203" s="326">
        <f t="shared" si="25"/>
        <v>1722402.4461587141</v>
      </c>
      <c r="D203" s="325">
        <v>405271.1638020504</v>
      </c>
      <c r="E203" s="325">
        <v>405271.1638020504</v>
      </c>
      <c r="F203" s="325">
        <v>405271.1638020504</v>
      </c>
      <c r="G203" s="325">
        <v>506588.95475256303</v>
      </c>
      <c r="H203" s="326">
        <f t="shared" si="26"/>
        <v>416383.70005850121</v>
      </c>
      <c r="I203" s="327">
        <f>SUM([1]Sheet2!A194:D194)</f>
        <v>1306018.7461002129</v>
      </c>
      <c r="J203" s="390">
        <f t="shared" si="27"/>
        <v>75.825411709840736</v>
      </c>
    </row>
    <row r="204" spans="1:10" ht="15.75" thickBot="1" x14ac:dyDescent="0.3">
      <c r="A204" s="321">
        <v>7</v>
      </c>
      <c r="B204" s="339" t="s">
        <v>643</v>
      </c>
      <c r="C204" s="326">
        <f t="shared" si="25"/>
        <v>1867488.8450139984</v>
      </c>
      <c r="D204" s="325">
        <v>439409.14000329375</v>
      </c>
      <c r="E204" s="325">
        <v>439409.14000329375</v>
      </c>
      <c r="F204" s="325">
        <v>439409.14000329375</v>
      </c>
      <c r="G204" s="325">
        <v>549261.42500411719</v>
      </c>
      <c r="H204" s="326">
        <f t="shared" si="26"/>
        <v>417213.40852911491</v>
      </c>
      <c r="I204" s="327">
        <f>SUM([1]Sheet2!A195:D195)</f>
        <v>1450275.4364848835</v>
      </c>
      <c r="J204" s="390">
        <f t="shared" si="27"/>
        <v>77.659121785758913</v>
      </c>
    </row>
    <row r="205" spans="1:10" ht="15.75" thickBot="1" x14ac:dyDescent="0.3">
      <c r="A205" s="321">
        <v>8</v>
      </c>
      <c r="B205" s="339" t="s">
        <v>644</v>
      </c>
      <c r="C205" s="326">
        <f t="shared" si="25"/>
        <v>1849551.3258379886</v>
      </c>
      <c r="D205" s="325">
        <v>435188.54725599731</v>
      </c>
      <c r="E205" s="325">
        <v>435188.54725599731</v>
      </c>
      <c r="F205" s="325">
        <v>435188.54725599731</v>
      </c>
      <c r="G205" s="325">
        <v>543985.6840699967</v>
      </c>
      <c r="H205" s="326">
        <f t="shared" si="26"/>
        <v>417426.32087187143</v>
      </c>
      <c r="I205" s="327">
        <f>SUM([1]Sheet2!A196:D196)</f>
        <v>1432125.0049661172</v>
      </c>
      <c r="J205" s="390">
        <f t="shared" si="27"/>
        <v>77.43094149156714</v>
      </c>
    </row>
    <row r="206" spans="1:10" ht="15.75" thickBot="1" x14ac:dyDescent="0.3">
      <c r="A206" s="321">
        <v>9</v>
      </c>
      <c r="B206" s="339" t="s">
        <v>645</v>
      </c>
      <c r="C206" s="326">
        <f t="shared" si="25"/>
        <v>1528000.9642954413</v>
      </c>
      <c r="D206" s="325">
        <v>359529.63865775085</v>
      </c>
      <c r="E206" s="325">
        <v>359529.63865775085</v>
      </c>
      <c r="F206" s="325">
        <v>359529.63865775085</v>
      </c>
      <c r="G206" s="325">
        <v>449412.04832218855</v>
      </c>
      <c r="H206" s="326">
        <f t="shared" si="26"/>
        <v>414429.60790722282</v>
      </c>
      <c r="I206" s="327">
        <f>SUM([1]Sheet2!A197:D197)</f>
        <v>1113571.3563882185</v>
      </c>
      <c r="J206" s="390">
        <f t="shared" si="27"/>
        <v>72.877660578027474</v>
      </c>
    </row>
    <row r="207" spans="1:10" ht="15.75" thickBot="1" x14ac:dyDescent="0.3">
      <c r="A207" s="321">
        <v>10</v>
      </c>
      <c r="B207" s="339" t="s">
        <v>646</v>
      </c>
      <c r="C207" s="326">
        <f t="shared" si="25"/>
        <v>1754297.5688866428</v>
      </c>
      <c r="D207" s="325">
        <v>412775.89856156299</v>
      </c>
      <c r="E207" s="325">
        <v>412775.89856156299</v>
      </c>
      <c r="F207" s="325">
        <v>412775.89856156299</v>
      </c>
      <c r="G207" s="325">
        <v>515969.87320195377</v>
      </c>
      <c r="H207" s="326">
        <f t="shared" si="26"/>
        <v>416285.24006487057</v>
      </c>
      <c r="I207" s="327">
        <f>SUM([1]Sheet2!A198:D198)</f>
        <v>1338012.3288217722</v>
      </c>
      <c r="J207" s="390">
        <f t="shared" si="27"/>
        <v>76.270545690315004</v>
      </c>
    </row>
    <row r="208" spans="1:10" ht="15.75" thickBot="1" x14ac:dyDescent="0.3">
      <c r="A208" s="321">
        <v>11</v>
      </c>
      <c r="B208" s="339" t="s">
        <v>647</v>
      </c>
      <c r="C208" s="326">
        <f t="shared" si="25"/>
        <v>1721758.6319174943</v>
      </c>
      <c r="D208" s="325">
        <v>405119.67809823394</v>
      </c>
      <c r="E208" s="325">
        <v>405119.67809823394</v>
      </c>
      <c r="F208" s="325">
        <v>405119.67809823394</v>
      </c>
      <c r="G208" s="325">
        <v>506399.59762279241</v>
      </c>
      <c r="H208" s="326">
        <f t="shared" si="26"/>
        <v>505793.42078172346</v>
      </c>
      <c r="I208" s="327">
        <f>SUM([1]Sheet2!A199:D199)</f>
        <v>1215965.2111357709</v>
      </c>
      <c r="J208" s="390">
        <f t="shared" si="27"/>
        <v>70.623442136112331</v>
      </c>
    </row>
    <row r="209" spans="1:10" ht="15.75" thickBot="1" x14ac:dyDescent="0.3">
      <c r="A209" s="321">
        <v>12</v>
      </c>
      <c r="B209" s="339" t="s">
        <v>648</v>
      </c>
      <c r="C209" s="326">
        <f t="shared" si="25"/>
        <v>1919488.7460041917</v>
      </c>
      <c r="D209" s="325">
        <v>451644.41082451568</v>
      </c>
      <c r="E209" s="325">
        <v>451644.41082451568</v>
      </c>
      <c r="F209" s="325">
        <v>451644.41082451568</v>
      </c>
      <c r="G209" s="325">
        <v>564555.51353064459</v>
      </c>
      <c r="H209" s="326">
        <f t="shared" si="26"/>
        <v>604264.80771723459</v>
      </c>
      <c r="I209" s="327">
        <f>SUM([1]Sheet2!A200:D200)</f>
        <v>1315223.9382869571</v>
      </c>
      <c r="J209" s="390">
        <f t="shared" si="27"/>
        <v>68.519492027492461</v>
      </c>
    </row>
    <row r="210" spans="1:10" ht="15.75" thickBot="1" x14ac:dyDescent="0.3">
      <c r="A210" s="321">
        <v>13</v>
      </c>
      <c r="B210" s="339" t="s">
        <v>649</v>
      </c>
      <c r="C210" s="326">
        <f t="shared" si="25"/>
        <v>1686414.8259483378</v>
      </c>
      <c r="D210" s="325">
        <v>396803.48845843243</v>
      </c>
      <c r="E210" s="325">
        <v>396803.48845843243</v>
      </c>
      <c r="F210" s="325">
        <v>396803.48845843243</v>
      </c>
      <c r="G210" s="325">
        <v>496004.3605730405</v>
      </c>
      <c r="H210" s="326">
        <f t="shared" si="26"/>
        <v>416088.60157277645</v>
      </c>
      <c r="I210" s="327">
        <f>SUM([1]Sheet2!A201:D201)</f>
        <v>1270326.2243755613</v>
      </c>
      <c r="J210" s="390">
        <f t="shared" si="27"/>
        <v>75.327031334725518</v>
      </c>
    </row>
    <row r="211" spans="1:10" ht="15.75" thickBot="1" x14ac:dyDescent="0.3">
      <c r="A211" s="321">
        <v>14</v>
      </c>
      <c r="B211" s="367" t="s">
        <v>650</v>
      </c>
      <c r="C211" s="326">
        <f t="shared" si="25"/>
        <v>1535591.9634730762</v>
      </c>
      <c r="D211" s="325">
        <v>361315.75611131208</v>
      </c>
      <c r="E211" s="325">
        <v>361315.75611131208</v>
      </c>
      <c r="F211" s="325">
        <v>361315.75611131208</v>
      </c>
      <c r="G211" s="325">
        <v>451644.69513914007</v>
      </c>
      <c r="H211" s="326">
        <f t="shared" si="26"/>
        <v>414941.85410047905</v>
      </c>
      <c r="I211" s="327">
        <f>SUM([1]Sheet2!A202:D202)</f>
        <v>1120650.1093725972</v>
      </c>
      <c r="J211" s="390">
        <f t="shared" si="27"/>
        <v>72.97837811276392</v>
      </c>
    </row>
    <row r="212" spans="1:10" ht="15.75" thickBot="1" x14ac:dyDescent="0.3">
      <c r="A212" s="321">
        <v>15</v>
      </c>
      <c r="B212" s="339" t="s">
        <v>651</v>
      </c>
      <c r="C212" s="326">
        <f t="shared" si="25"/>
        <v>1577943.6799956134</v>
      </c>
      <c r="D212" s="325">
        <v>371280.86588132079</v>
      </c>
      <c r="E212" s="325">
        <v>371280.86588132079</v>
      </c>
      <c r="F212" s="325">
        <v>371280.86588132079</v>
      </c>
      <c r="G212" s="325">
        <v>464101.08235165098</v>
      </c>
      <c r="H212" s="326">
        <f t="shared" si="26"/>
        <v>503714.13817596412</v>
      </c>
      <c r="I212" s="327">
        <f>SUM([1]Sheet2!A203:D203)</f>
        <v>1074229.5418196493</v>
      </c>
      <c r="J212" s="390">
        <f t="shared" si="27"/>
        <v>68.077812626534012</v>
      </c>
    </row>
    <row r="213" spans="1:10" ht="15.75" thickBot="1" x14ac:dyDescent="0.3">
      <c r="A213" s="321">
        <v>16</v>
      </c>
      <c r="B213" s="339" t="s">
        <v>652</v>
      </c>
      <c r="C213" s="326">
        <f t="shared" si="25"/>
        <v>1612658.205214526</v>
      </c>
      <c r="D213" s="325">
        <v>379448.98946224147</v>
      </c>
      <c r="E213" s="325">
        <v>379448.98946224147</v>
      </c>
      <c r="F213" s="325">
        <v>379448.98946224147</v>
      </c>
      <c r="G213" s="325">
        <v>474311.2368278018</v>
      </c>
      <c r="H213" s="326">
        <f t="shared" si="26"/>
        <v>415303.79728275887</v>
      </c>
      <c r="I213" s="327">
        <f>SUM([1]Sheet2!A204:D204)</f>
        <v>1197354.4079317672</v>
      </c>
      <c r="J213" s="390">
        <f t="shared" si="27"/>
        <v>74.247252397322939</v>
      </c>
    </row>
    <row r="214" spans="1:10" s="313" customFormat="1" ht="15.75" thickBot="1" x14ac:dyDescent="0.3">
      <c r="A214" s="328"/>
      <c r="B214" s="370" t="s">
        <v>396</v>
      </c>
      <c r="C214" s="330">
        <f t="shared" si="25"/>
        <v>27259068.917199422</v>
      </c>
      <c r="D214" s="364">
        <f>SUM(D198:D213)</f>
        <v>6413898.5687528057</v>
      </c>
      <c r="E214" s="364">
        <f>SUM(E198:E213)</f>
        <v>6413898.5687528057</v>
      </c>
      <c r="F214" s="364">
        <f>SUM(F198:F213)</f>
        <v>6413898.5687528057</v>
      </c>
      <c r="G214" s="364">
        <f>SUM(G198:G213)</f>
        <v>8017373.2109410064</v>
      </c>
      <c r="H214" s="330">
        <f t="shared" si="26"/>
        <v>7022259.365121033</v>
      </c>
      <c r="I214" s="331">
        <f>SUM([1]Sheet2!A205:D205)</f>
        <v>20236809.552078389</v>
      </c>
      <c r="J214" s="391">
        <f t="shared" si="27"/>
        <v>74.238814295339864</v>
      </c>
    </row>
    <row r="215" spans="1:10" s="313" customFormat="1" ht="15.75" thickBot="1" x14ac:dyDescent="0.3">
      <c r="A215" s="17"/>
      <c r="B215" s="371"/>
      <c r="D215" s="372"/>
      <c r="E215" s="372"/>
      <c r="F215" s="372"/>
      <c r="G215" s="372"/>
      <c r="H215" s="332"/>
      <c r="J215" s="17"/>
    </row>
    <row r="216" spans="1:10" s="17" customFormat="1" ht="30.75" thickBot="1" x14ac:dyDescent="0.3">
      <c r="A216" s="10" t="s">
        <v>462</v>
      </c>
      <c r="B216" s="10" t="s">
        <v>463</v>
      </c>
      <c r="C216" s="10" t="s">
        <v>464</v>
      </c>
      <c r="D216" s="10" t="s">
        <v>465</v>
      </c>
      <c r="E216" s="10" t="s">
        <v>466</v>
      </c>
      <c r="F216" s="10" t="s">
        <v>467</v>
      </c>
      <c r="G216" s="10" t="s">
        <v>468</v>
      </c>
      <c r="H216" s="10" t="s">
        <v>469</v>
      </c>
      <c r="I216" s="10" t="s">
        <v>470</v>
      </c>
      <c r="J216" s="10" t="s">
        <v>471</v>
      </c>
    </row>
    <row r="217" spans="1:10" s="313" customFormat="1" ht="15.75" thickBot="1" x14ac:dyDescent="0.3">
      <c r="A217" s="17"/>
      <c r="B217" s="371" t="s">
        <v>459</v>
      </c>
      <c r="D217" s="372"/>
      <c r="E217" s="372"/>
      <c r="F217" s="372"/>
      <c r="G217" s="372"/>
      <c r="H217" s="332"/>
      <c r="J217" s="17"/>
    </row>
    <row r="218" spans="1:10" s="313" customFormat="1" ht="15.75" thickBot="1" x14ac:dyDescent="0.3">
      <c r="A218" s="314">
        <v>1</v>
      </c>
      <c r="B218" s="353" t="s">
        <v>653</v>
      </c>
      <c r="C218" s="319">
        <f t="shared" ref="C218:C226" si="28">SUM(D218:G218)</f>
        <v>1715734.971231949</v>
      </c>
      <c r="D218" s="354">
        <v>403702.34617222333</v>
      </c>
      <c r="E218" s="354">
        <v>403702.34617222333</v>
      </c>
      <c r="F218" s="354">
        <v>403702.34617222333</v>
      </c>
      <c r="G218" s="354">
        <v>504627.93271527917</v>
      </c>
      <c r="H218" s="319">
        <f t="shared" ref="H218:H226" si="29">C218-I218</f>
        <v>415969.02676410181</v>
      </c>
      <c r="I218" s="319">
        <f>SUM([1]Sheet2!A208:D208)</f>
        <v>1299765.9444678472</v>
      </c>
      <c r="J218" s="393">
        <f>I218/C218*100</f>
        <v>75.755636287729004</v>
      </c>
    </row>
    <row r="219" spans="1:10" s="313" customFormat="1" ht="15.75" thickBot="1" x14ac:dyDescent="0.3">
      <c r="A219" s="321">
        <v>2</v>
      </c>
      <c r="B219" s="355" t="s">
        <v>654</v>
      </c>
      <c r="C219" s="326">
        <f t="shared" si="28"/>
        <v>1623989.831847501</v>
      </c>
      <c r="D219" s="356">
        <v>382115.25455235317</v>
      </c>
      <c r="E219" s="356">
        <v>382115.25455235317</v>
      </c>
      <c r="F219" s="356">
        <v>382115.25455235317</v>
      </c>
      <c r="G219" s="356">
        <v>477644.06819044147</v>
      </c>
      <c r="H219" s="326">
        <f t="shared" si="29"/>
        <v>415396.71662114933</v>
      </c>
      <c r="I219" s="326">
        <f>SUM([1]Sheet2!A209:D209)</f>
        <v>1208593.1152263517</v>
      </c>
      <c r="J219" s="393">
        <f t="shared" ref="J219:J226" si="30">I219/C219*100</f>
        <v>74.421224291251804</v>
      </c>
    </row>
    <row r="220" spans="1:10" s="313" customFormat="1" ht="15.75" thickBot="1" x14ac:dyDescent="0.3">
      <c r="A220" s="321">
        <v>3</v>
      </c>
      <c r="B220" s="355" t="s">
        <v>655</v>
      </c>
      <c r="C220" s="326">
        <f t="shared" si="28"/>
        <v>1616142.6243613181</v>
      </c>
      <c r="D220" s="356">
        <v>380268.85279089835</v>
      </c>
      <c r="E220" s="356">
        <v>380268.85279089835</v>
      </c>
      <c r="F220" s="356">
        <v>380268.85279089835</v>
      </c>
      <c r="G220" s="356">
        <v>475336.06598862296</v>
      </c>
      <c r="H220" s="326">
        <f t="shared" si="29"/>
        <v>416052.36951976293</v>
      </c>
      <c r="I220" s="326">
        <f>SUM([1]Sheet2!A210:D210)</f>
        <v>1200090.2548415551</v>
      </c>
      <c r="J220" s="393">
        <f t="shared" si="30"/>
        <v>74.256457119050225</v>
      </c>
    </row>
    <row r="221" spans="1:10" s="313" customFormat="1" ht="15.75" thickBot="1" x14ac:dyDescent="0.3">
      <c r="A221" s="321">
        <v>4</v>
      </c>
      <c r="B221" s="355" t="s">
        <v>656</v>
      </c>
      <c r="C221" s="326">
        <f t="shared" si="28"/>
        <v>1964522.0211805319</v>
      </c>
      <c r="D221" s="356">
        <v>462240.4755718899</v>
      </c>
      <c r="E221" s="356">
        <v>462240.4755718899</v>
      </c>
      <c r="F221" s="356">
        <v>462240.4755718899</v>
      </c>
      <c r="G221" s="356">
        <v>577800.59446486237</v>
      </c>
      <c r="H221" s="326">
        <f t="shared" si="29"/>
        <v>418009.08057368011</v>
      </c>
      <c r="I221" s="326">
        <f>SUM([1]Sheet2!A211:D211)</f>
        <v>1546512.9406068518</v>
      </c>
      <c r="J221" s="393">
        <f t="shared" si="30"/>
        <v>78.722097483921942</v>
      </c>
    </row>
    <row r="222" spans="1:10" s="313" customFormat="1" ht="15.75" thickBot="1" x14ac:dyDescent="0.3">
      <c r="A222" s="321">
        <v>5</v>
      </c>
      <c r="B222" s="355" t="s">
        <v>657</v>
      </c>
      <c r="C222" s="326">
        <f t="shared" si="28"/>
        <v>1879896.9498330117</v>
      </c>
      <c r="D222" s="356">
        <v>442328.69407835574</v>
      </c>
      <c r="E222" s="356">
        <v>442328.69407835574</v>
      </c>
      <c r="F222" s="356">
        <v>442328.69407835574</v>
      </c>
      <c r="G222" s="356">
        <v>552910.86759794469</v>
      </c>
      <c r="H222" s="326">
        <f t="shared" si="29"/>
        <v>417675.15498863067</v>
      </c>
      <c r="I222" s="326">
        <f>SUM([1]Sheet2!A212:D212)</f>
        <v>1462221.794844381</v>
      </c>
      <c r="J222" s="393">
        <f t="shared" si="30"/>
        <v>77.782018582149831</v>
      </c>
    </row>
    <row r="223" spans="1:10" s="313" customFormat="1" ht="15.75" thickBot="1" x14ac:dyDescent="0.3">
      <c r="A223" s="321">
        <v>6</v>
      </c>
      <c r="B223" s="355" t="s">
        <v>658</v>
      </c>
      <c r="C223" s="326">
        <f t="shared" si="28"/>
        <v>1621418.1648963303</v>
      </c>
      <c r="D223" s="356">
        <v>381510.15644619538</v>
      </c>
      <c r="E223" s="356">
        <v>381510.15644619538</v>
      </c>
      <c r="F223" s="356">
        <v>381510.15644619538</v>
      </c>
      <c r="G223" s="356">
        <v>476887.69555774424</v>
      </c>
      <c r="H223" s="326">
        <f t="shared" si="29"/>
        <v>415645.62895214977</v>
      </c>
      <c r="I223" s="326">
        <f>SUM([1]Sheet2!A213:D213)</f>
        <v>1205772.5359441806</v>
      </c>
      <c r="J223" s="393">
        <f t="shared" si="30"/>
        <v>74.365303291225601</v>
      </c>
    </row>
    <row r="224" spans="1:10" s="313" customFormat="1" ht="15.75" thickBot="1" x14ac:dyDescent="0.3">
      <c r="A224" s="321">
        <v>7</v>
      </c>
      <c r="B224" s="355" t="s">
        <v>659</v>
      </c>
      <c r="C224" s="326">
        <f t="shared" si="28"/>
        <v>1639483.4308197265</v>
      </c>
      <c r="D224" s="356">
        <v>385760.80725170032</v>
      </c>
      <c r="E224" s="356">
        <v>385760.80725170032</v>
      </c>
      <c r="F224" s="356">
        <v>385760.80725170032</v>
      </c>
      <c r="G224" s="356">
        <v>482201.00906462537</v>
      </c>
      <c r="H224" s="326">
        <f t="shared" si="29"/>
        <v>415703.76413272205</v>
      </c>
      <c r="I224" s="326">
        <f>SUM([1]Sheet2!A214:D214)</f>
        <v>1223779.6666870045</v>
      </c>
      <c r="J224" s="393">
        <f t="shared" si="30"/>
        <v>74.644222910818073</v>
      </c>
    </row>
    <row r="225" spans="1:10" s="313" customFormat="1" ht="15.75" thickBot="1" x14ac:dyDescent="0.3">
      <c r="A225" s="321">
        <v>8</v>
      </c>
      <c r="B225" s="355" t="s">
        <v>660</v>
      </c>
      <c r="C225" s="326">
        <f t="shared" si="28"/>
        <v>1679540.8019654795</v>
      </c>
      <c r="D225" s="356">
        <v>395186.07105070108</v>
      </c>
      <c r="E225" s="356">
        <v>395186.07105070108</v>
      </c>
      <c r="F225" s="356">
        <v>395186.07105070108</v>
      </c>
      <c r="G225" s="356">
        <v>493982.58881337638</v>
      </c>
      <c r="H225" s="326">
        <f t="shared" si="29"/>
        <v>416122.23457611678</v>
      </c>
      <c r="I225" s="326">
        <f>SUM([1]Sheet2!A215:D215)</f>
        <v>1263418.5673893627</v>
      </c>
      <c r="J225" s="393">
        <f t="shared" si="30"/>
        <v>75.224047305718884</v>
      </c>
    </row>
    <row r="226" spans="1:10" s="313" customFormat="1" ht="15.75" thickBot="1" x14ac:dyDescent="0.3">
      <c r="A226" s="328"/>
      <c r="B226" s="370" t="s">
        <v>396</v>
      </c>
      <c r="C226" s="330">
        <f t="shared" si="28"/>
        <v>13740728.796135847</v>
      </c>
      <c r="D226" s="364">
        <f>SUM(D218:D225)</f>
        <v>3233112.6579143172</v>
      </c>
      <c r="E226" s="364">
        <f>SUM(E218:E225)</f>
        <v>3233112.6579143172</v>
      </c>
      <c r="F226" s="364">
        <f>SUM(F218:F225)</f>
        <v>3233112.6579143172</v>
      </c>
      <c r="G226" s="364">
        <f>SUM(G218:G225)</f>
        <v>4041390.8223928967</v>
      </c>
      <c r="H226" s="330">
        <f t="shared" si="29"/>
        <v>3330573.9761283118</v>
      </c>
      <c r="I226" s="331">
        <f>SUM([1]Sheet2!A216:D216)</f>
        <v>10410154.820007535</v>
      </c>
      <c r="J226" s="394">
        <f t="shared" si="30"/>
        <v>75.76130039721815</v>
      </c>
    </row>
    <row r="227" spans="1:10" ht="15.75" thickBot="1" x14ac:dyDescent="0.3">
      <c r="H227" s="332"/>
    </row>
    <row r="228" spans="1:10" s="17" customFormat="1" ht="30.75" thickBot="1" x14ac:dyDescent="0.3">
      <c r="A228" s="10" t="s">
        <v>462</v>
      </c>
      <c r="B228" s="10" t="s">
        <v>463</v>
      </c>
      <c r="C228" s="10" t="s">
        <v>464</v>
      </c>
      <c r="D228" s="10" t="s">
        <v>465</v>
      </c>
      <c r="E228" s="10" t="s">
        <v>466</v>
      </c>
      <c r="F228" s="10" t="s">
        <v>467</v>
      </c>
      <c r="G228" s="10" t="s">
        <v>468</v>
      </c>
      <c r="H228" s="10" t="s">
        <v>469</v>
      </c>
      <c r="I228" s="10" t="s">
        <v>470</v>
      </c>
      <c r="J228" s="10" t="s">
        <v>471</v>
      </c>
    </row>
    <row r="229" spans="1:10" ht="15.75" thickBot="1" x14ac:dyDescent="0.3">
      <c r="B229" s="313" t="s">
        <v>445</v>
      </c>
      <c r="H229" s="332"/>
    </row>
    <row r="230" spans="1:10" ht="15.75" thickBot="1" x14ac:dyDescent="0.3">
      <c r="A230" s="314">
        <v>1</v>
      </c>
      <c r="B230" s="353" t="s">
        <v>661</v>
      </c>
      <c r="C230" s="319">
        <f t="shared" ref="C230:C237" si="31">SUM(D230:G230)</f>
        <v>1514102.2766308067</v>
      </c>
      <c r="D230" s="354">
        <v>356259.35920724866</v>
      </c>
      <c r="E230" s="354">
        <v>356259.35920724866</v>
      </c>
      <c r="F230" s="354">
        <v>356259.35920724866</v>
      </c>
      <c r="G230" s="354">
        <v>445324.19900906086</v>
      </c>
      <c r="H230" s="319">
        <f t="shared" ref="H230:H237" si="32">C230-I230</f>
        <v>414315.63866837253</v>
      </c>
      <c r="I230" s="319">
        <f>SUM([1]Sheet2!A219:D219)</f>
        <v>1099786.6379624342</v>
      </c>
      <c r="J230" s="390">
        <f>I230/C230*100</f>
        <v>72.636218499696653</v>
      </c>
    </row>
    <row r="231" spans="1:10" ht="15.75" thickBot="1" x14ac:dyDescent="0.3">
      <c r="A231" s="321">
        <v>2</v>
      </c>
      <c r="B231" s="373" t="s">
        <v>662</v>
      </c>
      <c r="C231" s="326">
        <f t="shared" si="31"/>
        <v>1663586.5595334037</v>
      </c>
      <c r="D231" s="356">
        <v>391432.13165491854</v>
      </c>
      <c r="E231" s="356">
        <v>391432.13165491854</v>
      </c>
      <c r="F231" s="356">
        <v>391432.13165491854</v>
      </c>
      <c r="G231" s="356">
        <v>489290.16456864815</v>
      </c>
      <c r="H231" s="326">
        <f t="shared" si="32"/>
        <v>415541.40978817386</v>
      </c>
      <c r="I231" s="326">
        <f>SUM([1]Sheet2!A220:D220)</f>
        <v>1248045.1497452299</v>
      </c>
      <c r="J231" s="390">
        <f t="shared" ref="J231:J237" si="33">I231/C231*100</f>
        <v>75.021353267922336</v>
      </c>
    </row>
    <row r="232" spans="1:10" ht="15.75" thickBot="1" x14ac:dyDescent="0.3">
      <c r="A232" s="321">
        <v>3</v>
      </c>
      <c r="B232" s="373" t="s">
        <v>663</v>
      </c>
      <c r="C232" s="326">
        <f t="shared" si="31"/>
        <v>1855412.1496455306</v>
      </c>
      <c r="D232" s="356">
        <v>436567.5646224778</v>
      </c>
      <c r="E232" s="356">
        <v>436567.5646224778</v>
      </c>
      <c r="F232" s="356">
        <v>436567.5646224778</v>
      </c>
      <c r="G232" s="356">
        <v>545709.45577809727</v>
      </c>
      <c r="H232" s="326">
        <f t="shared" si="32"/>
        <v>417114.37962709321</v>
      </c>
      <c r="I232" s="326">
        <f>SUM([1]Sheet2!A221:D221)</f>
        <v>1438297.7700184374</v>
      </c>
      <c r="J232" s="390">
        <f t="shared" si="33"/>
        <v>77.519044504112927</v>
      </c>
    </row>
    <row r="233" spans="1:10" ht="15.75" thickBot="1" x14ac:dyDescent="0.3">
      <c r="A233" s="321">
        <v>4</v>
      </c>
      <c r="B233" s="373" t="s">
        <v>664</v>
      </c>
      <c r="C233" s="326">
        <f t="shared" si="31"/>
        <v>1860027.5188350554</v>
      </c>
      <c r="D233" s="356">
        <v>437653.53384354245</v>
      </c>
      <c r="E233" s="356">
        <v>437653.53384354245</v>
      </c>
      <c r="F233" s="356">
        <v>437653.53384354245</v>
      </c>
      <c r="G233" s="356">
        <v>547066.91730442806</v>
      </c>
      <c r="H233" s="326">
        <f t="shared" si="32"/>
        <v>417152.22565444768</v>
      </c>
      <c r="I233" s="326">
        <f>SUM([1]Sheet2!A222:D222)</f>
        <v>1442875.2931806077</v>
      </c>
      <c r="J233" s="390">
        <f t="shared" si="33"/>
        <v>77.572792798479014</v>
      </c>
    </row>
    <row r="234" spans="1:10" ht="15.75" thickBot="1" x14ac:dyDescent="0.3">
      <c r="A234" s="321">
        <v>5</v>
      </c>
      <c r="B234" s="373" t="s">
        <v>665</v>
      </c>
      <c r="C234" s="326">
        <f t="shared" si="31"/>
        <v>1596013.7287503795</v>
      </c>
      <c r="D234" s="356">
        <v>375532.64205891278</v>
      </c>
      <c r="E234" s="356">
        <v>375532.64205891278</v>
      </c>
      <c r="F234" s="356">
        <v>375532.64205891278</v>
      </c>
      <c r="G234" s="356">
        <v>469415.80257364101</v>
      </c>
      <c r="H234" s="326">
        <f t="shared" si="32"/>
        <v>414987.31257575331</v>
      </c>
      <c r="I234" s="326">
        <f>SUM([1]Sheet2!A223:D223)</f>
        <v>1181026.4161746262</v>
      </c>
      <c r="J234" s="390">
        <f t="shared" si="33"/>
        <v>73.99851234984844</v>
      </c>
    </row>
    <row r="235" spans="1:10" ht="15.75" thickBot="1" x14ac:dyDescent="0.3">
      <c r="A235" s="321">
        <v>6</v>
      </c>
      <c r="B235" s="355" t="s">
        <v>666</v>
      </c>
      <c r="C235" s="326">
        <f t="shared" si="31"/>
        <v>1702472.1700999714</v>
      </c>
      <c r="D235" s="356">
        <v>400581.68708234624</v>
      </c>
      <c r="E235" s="356">
        <v>400581.68708234624</v>
      </c>
      <c r="F235" s="356">
        <v>400581.68708234624</v>
      </c>
      <c r="G235" s="356">
        <v>500727.10885293281</v>
      </c>
      <c r="H235" s="326">
        <f t="shared" si="32"/>
        <v>416220.27179481951</v>
      </c>
      <c r="I235" s="326">
        <f>SUM([1]Sheet2!A224:D224)</f>
        <v>1286251.8983051518</v>
      </c>
      <c r="J235" s="390">
        <f t="shared" si="33"/>
        <v>75.552007304155893</v>
      </c>
    </row>
    <row r="236" spans="1:10" ht="15.75" thickBot="1" x14ac:dyDescent="0.3">
      <c r="A236" s="321">
        <v>7</v>
      </c>
      <c r="B236" s="373" t="s">
        <v>667</v>
      </c>
      <c r="C236" s="326">
        <f t="shared" si="31"/>
        <v>1471162.7533687914</v>
      </c>
      <c r="D236" s="356">
        <v>346155.94196912739</v>
      </c>
      <c r="E236" s="356">
        <v>346155.94196912739</v>
      </c>
      <c r="F236" s="356">
        <v>346155.94196912739</v>
      </c>
      <c r="G236" s="356">
        <v>432694.92746140924</v>
      </c>
      <c r="H236" s="326">
        <f t="shared" si="32"/>
        <v>413963.53457762394</v>
      </c>
      <c r="I236" s="326">
        <f>SUM([1]Sheet2!A225:D225)</f>
        <v>1057199.2187911675</v>
      </c>
      <c r="J236" s="390">
        <f t="shared" si="33"/>
        <v>71.861472591683309</v>
      </c>
    </row>
    <row r="237" spans="1:10" s="313" customFormat="1" ht="15.75" thickBot="1" x14ac:dyDescent="0.3">
      <c r="A237" s="328"/>
      <c r="B237" s="329" t="s">
        <v>396</v>
      </c>
      <c r="C237" s="330">
        <f t="shared" si="31"/>
        <v>11662777.156863939</v>
      </c>
      <c r="D237" s="330">
        <f>SUM(D230:D236)</f>
        <v>2744182.8604385736</v>
      </c>
      <c r="E237" s="330">
        <f>SUM(E230:E236)</f>
        <v>2744182.8604385736</v>
      </c>
      <c r="F237" s="330">
        <f>SUM(F230:F236)</f>
        <v>2744182.8604385736</v>
      </c>
      <c r="G237" s="330">
        <f>SUM(G230:G236)</f>
        <v>3430228.5755482176</v>
      </c>
      <c r="H237" s="330">
        <f t="shared" si="32"/>
        <v>2909294.772686284</v>
      </c>
      <c r="I237" s="330">
        <f>SUM([1]Sheet2!A226:D226)</f>
        <v>8753482.384177655</v>
      </c>
      <c r="J237" s="391">
        <f t="shared" si="33"/>
        <v>75.054871292177054</v>
      </c>
    </row>
    <row r="238" spans="1:10" ht="15.75" thickBot="1" x14ac:dyDescent="0.3">
      <c r="H238" s="332"/>
    </row>
    <row r="239" spans="1:10" s="17" customFormat="1" ht="30.75" thickBot="1" x14ac:dyDescent="0.3">
      <c r="A239" s="10" t="s">
        <v>462</v>
      </c>
      <c r="B239" s="10" t="s">
        <v>463</v>
      </c>
      <c r="C239" s="10" t="s">
        <v>464</v>
      </c>
      <c r="D239" s="10" t="s">
        <v>465</v>
      </c>
      <c r="E239" s="10" t="s">
        <v>466</v>
      </c>
      <c r="F239" s="10" t="s">
        <v>467</v>
      </c>
      <c r="G239" s="10" t="s">
        <v>468</v>
      </c>
      <c r="H239" s="10" t="s">
        <v>469</v>
      </c>
      <c r="I239" s="10" t="s">
        <v>470</v>
      </c>
      <c r="J239" s="10" t="s">
        <v>471</v>
      </c>
    </row>
    <row r="240" spans="1:10" ht="15.75" thickBot="1" x14ac:dyDescent="0.3">
      <c r="B240" s="313" t="s">
        <v>449</v>
      </c>
      <c r="H240" s="332"/>
    </row>
    <row r="241" spans="1:10" ht="15.75" thickBot="1" x14ac:dyDescent="0.3">
      <c r="A241" s="314">
        <v>1</v>
      </c>
      <c r="B241" s="334" t="s">
        <v>668</v>
      </c>
      <c r="C241" s="319">
        <f t="shared" ref="C241:C256" si="34">SUM(D241:G241)</f>
        <v>1623022.2741136453</v>
      </c>
      <c r="D241" s="354">
        <v>381887.593909093</v>
      </c>
      <c r="E241" s="354">
        <v>381887.593909093</v>
      </c>
      <c r="F241" s="354">
        <v>381887.593909093</v>
      </c>
      <c r="G241" s="354">
        <v>477359.4923863663</v>
      </c>
      <c r="H241" s="319">
        <f t="shared" ref="H241:H256" si="35">C241-I241</f>
        <v>503183.78264773171</v>
      </c>
      <c r="I241" s="319">
        <f>SUM([1]Sheet2!A229:D229)</f>
        <v>1119838.4914659136</v>
      </c>
      <c r="J241" s="390">
        <f>I241/C241*100</f>
        <v>68.997111704919305</v>
      </c>
    </row>
    <row r="242" spans="1:10" ht="15.75" thickBot="1" x14ac:dyDescent="0.3">
      <c r="A242" s="321">
        <v>2</v>
      </c>
      <c r="B242" s="339" t="s">
        <v>669</v>
      </c>
      <c r="C242" s="326">
        <f t="shared" si="34"/>
        <v>1599523.3695645579</v>
      </c>
      <c r="D242" s="356">
        <v>376358.43989754305</v>
      </c>
      <c r="E242" s="356">
        <v>376358.43989754305</v>
      </c>
      <c r="F242" s="356">
        <v>376358.43989754305</v>
      </c>
      <c r="G242" s="356">
        <v>470448.04987192882</v>
      </c>
      <c r="H242" s="326">
        <f t="shared" si="35"/>
        <v>415016.09163042926</v>
      </c>
      <c r="I242" s="326">
        <f>SUM([1]Sheet2!A230:D230)</f>
        <v>1184507.2779341287</v>
      </c>
      <c r="J242" s="390">
        <f t="shared" ref="J242:J256" si="36">I242/C242*100</f>
        <v>74.05376504480769</v>
      </c>
    </row>
    <row r="243" spans="1:10" ht="15.75" thickBot="1" x14ac:dyDescent="0.3">
      <c r="A243" s="321">
        <v>3</v>
      </c>
      <c r="B243" s="339" t="s">
        <v>670</v>
      </c>
      <c r="C243" s="326">
        <f t="shared" si="34"/>
        <v>1885827.8824021206</v>
      </c>
      <c r="D243" s="356">
        <v>443724.20762402838</v>
      </c>
      <c r="E243" s="356">
        <v>443724.20762402838</v>
      </c>
      <c r="F243" s="356">
        <v>443724.20762402838</v>
      </c>
      <c r="G243" s="356">
        <v>554655.25953003543</v>
      </c>
      <c r="H243" s="326">
        <f t="shared" si="35"/>
        <v>417813.78863569745</v>
      </c>
      <c r="I243" s="326">
        <f>SUM([1]Sheet2!A231:D231)</f>
        <v>1468014.0937664232</v>
      </c>
      <c r="J243" s="390">
        <f t="shared" si="36"/>
        <v>77.844542837944644</v>
      </c>
    </row>
    <row r="244" spans="1:10" ht="15.75" thickBot="1" x14ac:dyDescent="0.3">
      <c r="A244" s="321">
        <v>4</v>
      </c>
      <c r="B244" s="339" t="s">
        <v>671</v>
      </c>
      <c r="C244" s="326">
        <f t="shared" si="34"/>
        <v>1707763.8485623598</v>
      </c>
      <c r="D244" s="356">
        <v>401826.78789702582</v>
      </c>
      <c r="E244" s="356">
        <v>401826.78789702582</v>
      </c>
      <c r="F244" s="356">
        <v>401826.78789702582</v>
      </c>
      <c r="G244" s="356">
        <v>502283.48487128224</v>
      </c>
      <c r="H244" s="326">
        <f t="shared" si="35"/>
        <v>415903.66355821141</v>
      </c>
      <c r="I244" s="326">
        <f>SUM([1]Sheet2!A232:D232)</f>
        <v>1291860.1850041484</v>
      </c>
      <c r="J244" s="390">
        <f t="shared" si="36"/>
        <v>75.646301219672154</v>
      </c>
    </row>
    <row r="245" spans="1:10" ht="15.75" thickBot="1" x14ac:dyDescent="0.3">
      <c r="A245" s="321">
        <v>5</v>
      </c>
      <c r="B245" s="339" t="s">
        <v>672</v>
      </c>
      <c r="C245" s="326">
        <f t="shared" si="34"/>
        <v>1704409.2292534225</v>
      </c>
      <c r="D245" s="356">
        <v>401037.46570668765</v>
      </c>
      <c r="E245" s="356">
        <v>401037.46570668765</v>
      </c>
      <c r="F245" s="356">
        <v>401037.46570668765</v>
      </c>
      <c r="G245" s="356">
        <v>501296.83213335957</v>
      </c>
      <c r="H245" s="326">
        <f t="shared" si="35"/>
        <v>504751.15567987785</v>
      </c>
      <c r="I245" s="326">
        <f>SUM([1]Sheet2!A233:D233)</f>
        <v>1199658.0735735446</v>
      </c>
      <c r="J245" s="390">
        <f t="shared" si="36"/>
        <v>70.385565448916722</v>
      </c>
    </row>
    <row r="246" spans="1:10" ht="15.75" thickBot="1" x14ac:dyDescent="0.3">
      <c r="A246" s="321">
        <v>6</v>
      </c>
      <c r="B246" s="339" t="s">
        <v>673</v>
      </c>
      <c r="C246" s="326">
        <f t="shared" si="34"/>
        <v>1590364.0691028964</v>
      </c>
      <c r="D246" s="356">
        <v>374203.31037715211</v>
      </c>
      <c r="E246" s="356">
        <v>374203.31037715211</v>
      </c>
      <c r="F246" s="356">
        <v>374203.31037715211</v>
      </c>
      <c r="G246" s="356">
        <v>467754.13797144016</v>
      </c>
      <c r="H246" s="326">
        <f t="shared" si="35"/>
        <v>414940.98536664364</v>
      </c>
      <c r="I246" s="326">
        <f>SUM([1]Sheet2!A234:D234)</f>
        <v>1175423.0837362527</v>
      </c>
      <c r="J246" s="390">
        <f t="shared" si="36"/>
        <v>73.909056836230818</v>
      </c>
    </row>
    <row r="247" spans="1:10" ht="15.75" thickBot="1" x14ac:dyDescent="0.3">
      <c r="A247" s="321">
        <v>7</v>
      </c>
      <c r="B247" s="339" t="s">
        <v>674</v>
      </c>
      <c r="C247" s="326">
        <f t="shared" si="34"/>
        <v>1510387.1557911776</v>
      </c>
      <c r="D247" s="356">
        <v>355385.21312733594</v>
      </c>
      <c r="E247" s="356">
        <v>355385.21312733594</v>
      </c>
      <c r="F247" s="356">
        <v>355385.21312733594</v>
      </c>
      <c r="G247" s="356">
        <v>444231.51640916988</v>
      </c>
      <c r="H247" s="326">
        <f t="shared" si="35"/>
        <v>415185.1746774877</v>
      </c>
      <c r="I247" s="326">
        <f>SUM([1]Sheet2!A235:D235)</f>
        <v>1095201.98111369</v>
      </c>
      <c r="J247" s="390">
        <f t="shared" si="36"/>
        <v>72.511341010444198</v>
      </c>
    </row>
    <row r="248" spans="1:10" ht="15.75" thickBot="1" x14ac:dyDescent="0.3">
      <c r="A248" s="321">
        <v>8</v>
      </c>
      <c r="B248" s="339" t="s">
        <v>675</v>
      </c>
      <c r="C248" s="326">
        <f t="shared" si="34"/>
        <v>1597020.5214728652</v>
      </c>
      <c r="D248" s="356">
        <v>375769.53446420358</v>
      </c>
      <c r="E248" s="356">
        <v>375769.53446420358</v>
      </c>
      <c r="F248" s="356">
        <v>375769.53446420358</v>
      </c>
      <c r="G248" s="356">
        <v>469711.91808025446</v>
      </c>
      <c r="H248" s="326">
        <f t="shared" si="35"/>
        <v>415895.56827607751</v>
      </c>
      <c r="I248" s="326">
        <f>SUM([1]Sheet2!A236:D236)</f>
        <v>1181124.9531967877</v>
      </c>
      <c r="J248" s="390">
        <f t="shared" si="36"/>
        <v>73.958032305526388</v>
      </c>
    </row>
    <row r="249" spans="1:10" ht="15.75" thickBot="1" x14ac:dyDescent="0.3">
      <c r="A249" s="321">
        <v>9</v>
      </c>
      <c r="B249" s="339" t="s">
        <v>676</v>
      </c>
      <c r="C249" s="326">
        <f t="shared" si="34"/>
        <v>1730311.8105243107</v>
      </c>
      <c r="D249" s="356">
        <v>407132.19071160251</v>
      </c>
      <c r="E249" s="356">
        <v>407132.19071160251</v>
      </c>
      <c r="F249" s="356">
        <v>407132.19071160251</v>
      </c>
      <c r="G249" s="356">
        <v>508915.23838950315</v>
      </c>
      <c r="H249" s="326">
        <f t="shared" si="35"/>
        <v>416538.55684629921</v>
      </c>
      <c r="I249" s="326">
        <f>SUM([1]Sheet2!A237:D237)</f>
        <v>1313773.2536780115</v>
      </c>
      <c r="J249" s="390">
        <f t="shared" si="36"/>
        <v>75.926965630542526</v>
      </c>
    </row>
    <row r="250" spans="1:10" ht="15.75" thickBot="1" x14ac:dyDescent="0.3">
      <c r="A250" s="321">
        <v>10</v>
      </c>
      <c r="B250" s="339" t="s">
        <v>677</v>
      </c>
      <c r="C250" s="326">
        <f t="shared" si="34"/>
        <v>1739643.5809930137</v>
      </c>
      <c r="D250" s="356">
        <v>409327.90141012089</v>
      </c>
      <c r="E250" s="356">
        <v>409327.90141012089</v>
      </c>
      <c r="F250" s="356">
        <v>409327.90141012089</v>
      </c>
      <c r="G250" s="356">
        <v>511659.87676265108</v>
      </c>
      <c r="H250" s="326">
        <f t="shared" si="35"/>
        <v>504140.07736414275</v>
      </c>
      <c r="I250" s="326">
        <f>SUM([1]Sheet2!A238:D238)</f>
        <v>1235503.5036288709</v>
      </c>
      <c r="J250" s="390">
        <f t="shared" si="36"/>
        <v>71.020496217025538</v>
      </c>
    </row>
    <row r="251" spans="1:10" ht="15.75" thickBot="1" x14ac:dyDescent="0.3">
      <c r="A251" s="321">
        <v>11</v>
      </c>
      <c r="B251" s="339" t="s">
        <v>678</v>
      </c>
      <c r="C251" s="326">
        <f t="shared" si="34"/>
        <v>1581766.8252052194</v>
      </c>
      <c r="D251" s="356">
        <v>372180.42946005159</v>
      </c>
      <c r="E251" s="356">
        <v>372180.42946005159</v>
      </c>
      <c r="F251" s="356">
        <v>372180.42946005159</v>
      </c>
      <c r="G251" s="356">
        <v>465225.53682506451</v>
      </c>
      <c r="H251" s="326">
        <f t="shared" si="35"/>
        <v>414870.48796668323</v>
      </c>
      <c r="I251" s="326">
        <f>SUM([1]Sheet2!A239:D239)</f>
        <v>1166896.3372385362</v>
      </c>
      <c r="J251" s="390">
        <f t="shared" si="36"/>
        <v>73.771703808944295</v>
      </c>
    </row>
    <row r="252" spans="1:10" ht="15.75" thickBot="1" x14ac:dyDescent="0.3">
      <c r="A252" s="321">
        <v>12</v>
      </c>
      <c r="B252" s="339" t="s">
        <v>679</v>
      </c>
      <c r="C252" s="326">
        <f t="shared" si="34"/>
        <v>1780614.9331926827</v>
      </c>
      <c r="D252" s="356">
        <v>418968.21957474883</v>
      </c>
      <c r="E252" s="356">
        <v>418968.21957474883</v>
      </c>
      <c r="F252" s="356">
        <v>418968.21957474883</v>
      </c>
      <c r="G252" s="356">
        <v>523710.27446843608</v>
      </c>
      <c r="H252" s="326">
        <f t="shared" si="35"/>
        <v>416501.04245218006</v>
      </c>
      <c r="I252" s="326">
        <f>SUM([1]Sheet2!A240:D240)</f>
        <v>1364113.8907405026</v>
      </c>
      <c r="J252" s="390">
        <f t="shared" si="36"/>
        <v>76.609145824393138</v>
      </c>
    </row>
    <row r="253" spans="1:10" ht="15.75" thickBot="1" x14ac:dyDescent="0.3">
      <c r="A253" s="321">
        <v>13</v>
      </c>
      <c r="B253" s="339" t="s">
        <v>680</v>
      </c>
      <c r="C253" s="326">
        <f t="shared" si="34"/>
        <v>1781185.8867421516</v>
      </c>
      <c r="D253" s="356">
        <v>419102.56158638862</v>
      </c>
      <c r="E253" s="356">
        <v>419102.56158638862</v>
      </c>
      <c r="F253" s="356">
        <v>419102.56158638862</v>
      </c>
      <c r="G253" s="356">
        <v>523878.20198298577</v>
      </c>
      <c r="H253" s="326">
        <f t="shared" si="35"/>
        <v>416505.72427128558</v>
      </c>
      <c r="I253" s="326">
        <f>SUM([1]Sheet2!A241:D241)</f>
        <v>1364680.162470866</v>
      </c>
      <c r="J253" s="390">
        <f t="shared" si="36"/>
        <v>76.616380840907709</v>
      </c>
    </row>
    <row r="254" spans="1:10" ht="15.75" thickBot="1" x14ac:dyDescent="0.3">
      <c r="A254" s="321">
        <v>14</v>
      </c>
      <c r="B254" s="339" t="s">
        <v>681</v>
      </c>
      <c r="C254" s="326">
        <f t="shared" si="34"/>
        <v>1568622.6272008461</v>
      </c>
      <c r="D254" s="356">
        <v>369087.6769884344</v>
      </c>
      <c r="E254" s="356">
        <v>369087.6769884344</v>
      </c>
      <c r="F254" s="356">
        <v>369087.6769884344</v>
      </c>
      <c r="G254" s="356">
        <v>461359.59623554297</v>
      </c>
      <c r="H254" s="326">
        <f t="shared" si="35"/>
        <v>414762.70554304682</v>
      </c>
      <c r="I254" s="326">
        <f>SUM([1]Sheet2!A242:D242)</f>
        <v>1153859.9216577993</v>
      </c>
      <c r="J254" s="390">
        <f t="shared" si="36"/>
        <v>73.558796210712785</v>
      </c>
    </row>
    <row r="255" spans="1:10" ht="15.75" thickBot="1" x14ac:dyDescent="0.3">
      <c r="A255" s="321">
        <v>15</v>
      </c>
      <c r="B255" s="339" t="s">
        <v>682</v>
      </c>
      <c r="C255" s="326">
        <f t="shared" si="34"/>
        <v>1731153.2589258102</v>
      </c>
      <c r="D255" s="356">
        <v>407330.17857077887</v>
      </c>
      <c r="E255" s="356">
        <v>407330.17857077887</v>
      </c>
      <c r="F255" s="356">
        <v>407330.17857077887</v>
      </c>
      <c r="G255" s="356">
        <v>509162.72321347357</v>
      </c>
      <c r="H255" s="326">
        <f t="shared" si="35"/>
        <v>416545.45672319154</v>
      </c>
      <c r="I255" s="326">
        <f>SUM([1]Sheet2!A243:D243)</f>
        <v>1314607.8022026187</v>
      </c>
      <c r="J255" s="390">
        <f t="shared" si="36"/>
        <v>75.938268054807565</v>
      </c>
    </row>
    <row r="256" spans="1:10" s="313" customFormat="1" ht="15.75" thickBot="1" x14ac:dyDescent="0.3">
      <c r="A256" s="328"/>
      <c r="B256" s="329" t="s">
        <v>396</v>
      </c>
      <c r="C256" s="330">
        <f t="shared" si="34"/>
        <v>25131617.273047078</v>
      </c>
      <c r="D256" s="330">
        <f>SUM(D241:D255)</f>
        <v>5913321.7113051945</v>
      </c>
      <c r="E256" s="330">
        <f>SUM(E241:E255)</f>
        <v>5913321.7113051945</v>
      </c>
      <c r="F256" s="330">
        <f>SUM(F241:F255)</f>
        <v>5913321.7113051945</v>
      </c>
      <c r="G256" s="330">
        <f>SUM(G241:G255)</f>
        <v>7391652.1391314939</v>
      </c>
      <c r="H256" s="330">
        <f t="shared" si="35"/>
        <v>6502554.2616389841</v>
      </c>
      <c r="I256" s="330">
        <f>SUM([1]Sheet2!A244:D244)</f>
        <v>18629063.011408094</v>
      </c>
      <c r="J256" s="391">
        <f t="shared" si="36"/>
        <v>74.126001558153675</v>
      </c>
    </row>
    <row r="257" spans="1:10" ht="15.75" thickBot="1" x14ac:dyDescent="0.3">
      <c r="H257" s="332"/>
    </row>
    <row r="258" spans="1:10" s="17" customFormat="1" ht="30.75" thickBot="1" x14ac:dyDescent="0.3">
      <c r="A258" s="10" t="s">
        <v>462</v>
      </c>
      <c r="B258" s="10" t="s">
        <v>463</v>
      </c>
      <c r="C258" s="10" t="s">
        <v>464</v>
      </c>
      <c r="D258" s="10" t="s">
        <v>465</v>
      </c>
      <c r="E258" s="10" t="s">
        <v>466</v>
      </c>
      <c r="F258" s="10" t="s">
        <v>467</v>
      </c>
      <c r="G258" s="10" t="s">
        <v>468</v>
      </c>
      <c r="H258" s="10" t="s">
        <v>469</v>
      </c>
      <c r="I258" s="10" t="s">
        <v>470</v>
      </c>
      <c r="J258" s="10" t="s">
        <v>471</v>
      </c>
    </row>
    <row r="259" spans="1:10" ht="15.75" thickBot="1" x14ac:dyDescent="0.3">
      <c r="B259" s="313" t="s">
        <v>452</v>
      </c>
      <c r="H259" s="332"/>
    </row>
    <row r="260" spans="1:10" ht="15.75" thickBot="1" x14ac:dyDescent="0.3">
      <c r="A260" s="314">
        <v>1</v>
      </c>
      <c r="B260" s="334" t="s">
        <v>683</v>
      </c>
      <c r="C260" s="319">
        <f t="shared" ref="C260:C271" si="37">SUM(D260:G260)</f>
        <v>1699671.2706893089</v>
      </c>
      <c r="D260" s="354">
        <v>377704.72681984643</v>
      </c>
      <c r="E260" s="354">
        <v>377704.72681984643</v>
      </c>
      <c r="F260" s="354">
        <v>472130.90852480807</v>
      </c>
      <c r="G260" s="354">
        <v>472130.90852480807</v>
      </c>
      <c r="H260" s="319">
        <f t="shared" ref="H260:H271" si="38">C260-I260</f>
        <v>436537.30441965209</v>
      </c>
      <c r="I260" s="319">
        <f>SUM([1]Sheet2!A247:D247)</f>
        <v>1263133.9662696568</v>
      </c>
      <c r="J260" s="390">
        <f>I260/C260*100</f>
        <v>74.316368585637591</v>
      </c>
    </row>
    <row r="261" spans="1:10" ht="15.75" thickBot="1" x14ac:dyDescent="0.3">
      <c r="A261" s="321">
        <v>2</v>
      </c>
      <c r="B261" s="339" t="s">
        <v>684</v>
      </c>
      <c r="C261" s="326">
        <f t="shared" si="37"/>
        <v>1694735.3907639529</v>
      </c>
      <c r="D261" s="356">
        <v>376607.86461421178</v>
      </c>
      <c r="E261" s="356">
        <v>376607.86461421178</v>
      </c>
      <c r="F261" s="356">
        <v>470759.83076776471</v>
      </c>
      <c r="G261" s="356">
        <v>470759.83076776471</v>
      </c>
      <c r="H261" s="326">
        <f t="shared" si="38"/>
        <v>436496.83020426426</v>
      </c>
      <c r="I261" s="326">
        <f>SUM([1]Sheet2!A248:D248)</f>
        <v>1258238.5605596886</v>
      </c>
      <c r="J261" s="390">
        <f t="shared" ref="J261:J271" si="39">I261/C261*100</f>
        <v>74.243953800510397</v>
      </c>
    </row>
    <row r="262" spans="1:10" ht="15.75" thickBot="1" x14ac:dyDescent="0.3">
      <c r="A262" s="321">
        <v>3</v>
      </c>
      <c r="B262" s="339" t="s">
        <v>685</v>
      </c>
      <c r="C262" s="326">
        <f t="shared" si="37"/>
        <v>1619165.9233523828</v>
      </c>
      <c r="D262" s="356">
        <v>359814.64963386289</v>
      </c>
      <c r="E262" s="356">
        <v>359814.64963386289</v>
      </c>
      <c r="F262" s="356">
        <v>449768.31204232859</v>
      </c>
      <c r="G262" s="356">
        <v>449768.31204232859</v>
      </c>
      <c r="H262" s="326">
        <f t="shared" si="38"/>
        <v>436327.16057148948</v>
      </c>
      <c r="I262" s="326">
        <f>SUM([1]Sheet2!A249:D249)</f>
        <v>1182838.7627808934</v>
      </c>
      <c r="J262" s="390">
        <f t="shared" si="39"/>
        <v>73.052350331823874</v>
      </c>
    </row>
    <row r="263" spans="1:10" ht="15.75" thickBot="1" x14ac:dyDescent="0.3">
      <c r="A263" s="321">
        <v>4</v>
      </c>
      <c r="B263" s="339" t="s">
        <v>686</v>
      </c>
      <c r="C263" s="326">
        <f t="shared" si="37"/>
        <v>1629718.2489329681</v>
      </c>
      <c r="D263" s="356">
        <v>362159.61087399296</v>
      </c>
      <c r="E263" s="356">
        <v>362159.61087399296</v>
      </c>
      <c r="F263" s="356">
        <v>452699.51359249116</v>
      </c>
      <c r="G263" s="356">
        <v>452699.51359249116</v>
      </c>
      <c r="H263" s="326">
        <f t="shared" si="38"/>
        <v>435963.6896412503</v>
      </c>
      <c r="I263" s="326">
        <f>SUM([1]Sheet2!A250:D250)</f>
        <v>1193754.5592917178</v>
      </c>
      <c r="J263" s="390">
        <f t="shared" si="39"/>
        <v>73.2491373937372</v>
      </c>
    </row>
    <row r="264" spans="1:10" ht="15.75" thickBot="1" x14ac:dyDescent="0.3">
      <c r="A264" s="321">
        <v>5</v>
      </c>
      <c r="B264" s="339" t="s">
        <v>687</v>
      </c>
      <c r="C264" s="326">
        <f t="shared" si="37"/>
        <v>1527060.0963899503</v>
      </c>
      <c r="D264" s="356">
        <v>339346.68808665563</v>
      </c>
      <c r="E264" s="356">
        <v>339346.68808665563</v>
      </c>
      <c r="F264" s="356">
        <v>424183.36010831955</v>
      </c>
      <c r="G264" s="356">
        <v>424183.36010831955</v>
      </c>
      <c r="H264" s="326">
        <f t="shared" si="38"/>
        <v>436021.89279039763</v>
      </c>
      <c r="I264" s="326">
        <f>SUM([1]Sheet2!A251:D251)</f>
        <v>1091038.2035995526</v>
      </c>
      <c r="J264" s="390">
        <f t="shared" si="39"/>
        <v>71.446972269056332</v>
      </c>
    </row>
    <row r="265" spans="1:10" ht="15.75" thickBot="1" x14ac:dyDescent="0.3">
      <c r="A265" s="321">
        <v>6</v>
      </c>
      <c r="B265" s="339" t="s">
        <v>688</v>
      </c>
      <c r="C265" s="326">
        <f t="shared" si="37"/>
        <v>1680371.0743682466</v>
      </c>
      <c r="D265" s="356">
        <v>373415.79430405481</v>
      </c>
      <c r="E265" s="356">
        <v>373415.79430405481</v>
      </c>
      <c r="F265" s="356">
        <v>466769.74288006849</v>
      </c>
      <c r="G265" s="356">
        <v>466769.74288006849</v>
      </c>
      <c r="H265" s="326">
        <f t="shared" si="38"/>
        <v>437279.04280981957</v>
      </c>
      <c r="I265" s="326">
        <f>SUM([1]Sheet2!A252:D252)</f>
        <v>1243092.031558427</v>
      </c>
      <c r="J265" s="390">
        <f t="shared" si="39"/>
        <v>73.977233393271831</v>
      </c>
    </row>
    <row r="266" spans="1:10" ht="15.75" thickBot="1" x14ac:dyDescent="0.3">
      <c r="A266" s="321">
        <v>7</v>
      </c>
      <c r="B266" s="339" t="s">
        <v>689</v>
      </c>
      <c r="C266" s="326">
        <f t="shared" si="37"/>
        <v>1598940.8872769743</v>
      </c>
      <c r="D266" s="356">
        <v>355320.1971726609</v>
      </c>
      <c r="E266" s="356">
        <v>355320.1971726609</v>
      </c>
      <c r="F266" s="356">
        <v>444150.24646582617</v>
      </c>
      <c r="G266" s="356">
        <v>444150.24646582617</v>
      </c>
      <c r="H266" s="326">
        <f t="shared" si="38"/>
        <v>435711.31527567143</v>
      </c>
      <c r="I266" s="326">
        <f>SUM([1]Sheet2!A253:D253)</f>
        <v>1163229.5720013028</v>
      </c>
      <c r="J266" s="390">
        <f t="shared" si="39"/>
        <v>72.750004784873838</v>
      </c>
    </row>
    <row r="267" spans="1:10" ht="15.75" thickBot="1" x14ac:dyDescent="0.3">
      <c r="A267" s="321">
        <v>8</v>
      </c>
      <c r="B267" s="339" t="s">
        <v>690</v>
      </c>
      <c r="C267" s="326">
        <f t="shared" si="37"/>
        <v>1559705.4641688773</v>
      </c>
      <c r="D267" s="356">
        <v>346601.2142597505</v>
      </c>
      <c r="E267" s="356">
        <v>346601.2142597505</v>
      </c>
      <c r="F267" s="356">
        <v>433251.51782468817</v>
      </c>
      <c r="G267" s="356">
        <v>433251.51782468817</v>
      </c>
      <c r="H267" s="326">
        <f t="shared" si="38"/>
        <v>435389.58480618475</v>
      </c>
      <c r="I267" s="326">
        <f>SUM([1]Sheet2!A254:D254)</f>
        <v>1124315.8793626926</v>
      </c>
      <c r="J267" s="390">
        <f t="shared" si="39"/>
        <v>72.08514076481795</v>
      </c>
    </row>
    <row r="268" spans="1:10" ht="15.75" thickBot="1" x14ac:dyDescent="0.3">
      <c r="A268" s="321">
        <v>9</v>
      </c>
      <c r="B268" s="339" t="s">
        <v>691</v>
      </c>
      <c r="C268" s="326">
        <f t="shared" si="37"/>
        <v>1652922.4646765268</v>
      </c>
      <c r="D268" s="356">
        <v>367316.10326145042</v>
      </c>
      <c r="E268" s="356">
        <v>367316.10326145042</v>
      </c>
      <c r="F268" s="356">
        <v>459145.129076813</v>
      </c>
      <c r="G268" s="356">
        <v>459145.129076813</v>
      </c>
      <c r="H268" s="326">
        <f t="shared" si="38"/>
        <v>436153.96421034751</v>
      </c>
      <c r="I268" s="326">
        <f>SUM([1]Sheet2!A255:D255)</f>
        <v>1216768.5004661793</v>
      </c>
      <c r="J268" s="390">
        <f t="shared" si="39"/>
        <v>73.613162532962377</v>
      </c>
    </row>
    <row r="269" spans="1:10" ht="15.75" thickBot="1" x14ac:dyDescent="0.3">
      <c r="A269" s="321">
        <v>10</v>
      </c>
      <c r="B269" s="339" t="s">
        <v>692</v>
      </c>
      <c r="C269" s="326">
        <f t="shared" si="37"/>
        <v>1737085.3066063011</v>
      </c>
      <c r="D269" s="356">
        <v>386018.95702362247</v>
      </c>
      <c r="E269" s="356">
        <v>386018.95702362247</v>
      </c>
      <c r="F269" s="356">
        <v>482523.69627952809</v>
      </c>
      <c r="G269" s="356">
        <v>482523.69627952809</v>
      </c>
      <c r="H269" s="326">
        <f t="shared" si="38"/>
        <v>529994.09951417171</v>
      </c>
      <c r="I269" s="326">
        <f>SUM([1]Sheet2!A256:D256)</f>
        <v>1207091.2070921294</v>
      </c>
      <c r="J269" s="390">
        <f t="shared" si="39"/>
        <v>69.489460448571322</v>
      </c>
    </row>
    <row r="270" spans="1:10" ht="15.75" thickBot="1" x14ac:dyDescent="0.3">
      <c r="A270" s="321">
        <v>11</v>
      </c>
      <c r="B270" s="339" t="s">
        <v>693</v>
      </c>
      <c r="C270" s="326">
        <f t="shared" si="37"/>
        <v>1653472.1959619888</v>
      </c>
      <c r="D270" s="356">
        <v>367438.26576933084</v>
      </c>
      <c r="E270" s="356">
        <v>367438.26576933084</v>
      </c>
      <c r="F270" s="356">
        <v>459297.83221166354</v>
      </c>
      <c r="G270" s="356">
        <v>459297.83221166354</v>
      </c>
      <c r="H270" s="326">
        <f t="shared" si="38"/>
        <v>436158.47200688836</v>
      </c>
      <c r="I270" s="326">
        <f>SUM([1]Sheet2!A257:D257)</f>
        <v>1217313.7239551004</v>
      </c>
      <c r="J270" s="390">
        <f t="shared" si="39"/>
        <v>73.621662760822431</v>
      </c>
    </row>
    <row r="271" spans="1:10" s="313" customFormat="1" ht="15.75" thickBot="1" x14ac:dyDescent="0.3">
      <c r="A271" s="328"/>
      <c r="B271" s="329" t="s">
        <v>396</v>
      </c>
      <c r="C271" s="330">
        <f t="shared" si="37"/>
        <v>18052848.323187478</v>
      </c>
      <c r="D271" s="330">
        <f>SUM(D260:D270)</f>
        <v>4011744.07181944</v>
      </c>
      <c r="E271" s="330">
        <f>SUM(E260:E270)</f>
        <v>4011744.07181944</v>
      </c>
      <c r="F271" s="330">
        <f>SUM(F260:F270)</f>
        <v>5014680.0897742994</v>
      </c>
      <c r="G271" s="330">
        <f>SUM(G260:G270)</f>
        <v>5014680.0897742994</v>
      </c>
      <c r="H271" s="330">
        <f t="shared" si="38"/>
        <v>4892033.3562501371</v>
      </c>
      <c r="I271" s="330">
        <f>SUM([1]Sheet2!A258:D258)</f>
        <v>13160814.966937341</v>
      </c>
      <c r="J271" s="391">
        <f t="shared" si="39"/>
        <v>72.901598303649948</v>
      </c>
    </row>
    <row r="272" spans="1:10" ht="15.75" thickBot="1" x14ac:dyDescent="0.3">
      <c r="H272" s="332"/>
    </row>
    <row r="273" spans="1:10" s="17" customFormat="1" ht="30.75" thickBot="1" x14ac:dyDescent="0.3">
      <c r="A273" s="10" t="s">
        <v>462</v>
      </c>
      <c r="B273" s="10" t="s">
        <v>463</v>
      </c>
      <c r="C273" s="10" t="s">
        <v>464</v>
      </c>
      <c r="D273" s="10" t="s">
        <v>465</v>
      </c>
      <c r="E273" s="10" t="s">
        <v>466</v>
      </c>
      <c r="F273" s="10" t="s">
        <v>467</v>
      </c>
      <c r="G273" s="10" t="s">
        <v>468</v>
      </c>
      <c r="H273" s="10" t="s">
        <v>469</v>
      </c>
      <c r="I273" s="10" t="s">
        <v>470</v>
      </c>
      <c r="J273" s="10" t="s">
        <v>471</v>
      </c>
    </row>
    <row r="274" spans="1:10" ht="15.75" thickBot="1" x14ac:dyDescent="0.3">
      <c r="B274" s="313" t="s">
        <v>453</v>
      </c>
      <c r="H274" s="332"/>
    </row>
    <row r="275" spans="1:10" ht="15.75" thickBot="1" x14ac:dyDescent="0.3">
      <c r="A275" s="314">
        <v>1</v>
      </c>
      <c r="B275" s="334" t="s">
        <v>694</v>
      </c>
      <c r="C275" s="319">
        <f t="shared" ref="C275:C293" si="40">SUM(D275:G275)</f>
        <v>1598543.4398493725</v>
      </c>
      <c r="D275" s="354">
        <v>376127.86819985235</v>
      </c>
      <c r="E275" s="354">
        <v>376127.86819985235</v>
      </c>
      <c r="F275" s="354">
        <v>376127.86819985235</v>
      </c>
      <c r="G275" s="354">
        <v>470159.83524981543</v>
      </c>
      <c r="H275" s="319">
        <f t="shared" ref="H275:H293" si="41">C275-I275</f>
        <v>415008.05620676465</v>
      </c>
      <c r="I275" s="319">
        <f>SUM([1]Sheet2!A261:D261)</f>
        <v>1183535.3836426078</v>
      </c>
      <c r="J275" s="390">
        <f>I275/C275*100</f>
        <v>74.038362307759996</v>
      </c>
    </row>
    <row r="276" spans="1:10" ht="15.75" thickBot="1" x14ac:dyDescent="0.3">
      <c r="A276" s="321">
        <v>2</v>
      </c>
      <c r="B276" s="339" t="s">
        <v>695</v>
      </c>
      <c r="C276" s="326">
        <f t="shared" si="40"/>
        <v>2046366.414354427</v>
      </c>
      <c r="D276" s="356">
        <v>481497.97984810045</v>
      </c>
      <c r="E276" s="356">
        <v>481497.97984810045</v>
      </c>
      <c r="F276" s="356">
        <v>481497.97984810045</v>
      </c>
      <c r="G276" s="356">
        <v>601872.47481012554</v>
      </c>
      <c r="H276" s="326">
        <f t="shared" si="41"/>
        <v>419220.20459770644</v>
      </c>
      <c r="I276" s="326">
        <f>SUM([1]Sheet2!A262:D262)</f>
        <v>1627146.2097567206</v>
      </c>
      <c r="J276" s="390">
        <f t="shared" ref="J276:J293" si="42">I276/C276*100</f>
        <v>79.513922743402773</v>
      </c>
    </row>
    <row r="277" spans="1:10" ht="15.75" thickBot="1" x14ac:dyDescent="0.3">
      <c r="A277" s="321">
        <v>3</v>
      </c>
      <c r="B277" s="339" t="s">
        <v>696</v>
      </c>
      <c r="C277" s="326">
        <f t="shared" si="40"/>
        <v>1624742.5378096201</v>
      </c>
      <c r="D277" s="356">
        <v>382292.36183755769</v>
      </c>
      <c r="E277" s="356">
        <v>382292.36183755769</v>
      </c>
      <c r="F277" s="356">
        <v>382292.36183755769</v>
      </c>
      <c r="G277" s="356">
        <v>477865.45229694713</v>
      </c>
      <c r="H277" s="326">
        <f t="shared" si="41"/>
        <v>415582.8888100388</v>
      </c>
      <c r="I277" s="326">
        <f>SUM([1]Sheet2!A263:D263)</f>
        <v>1209159.6489995813</v>
      </c>
      <c r="J277" s="390">
        <f t="shared" si="42"/>
        <v>74.421615785950763</v>
      </c>
    </row>
    <row r="278" spans="1:10" ht="15.75" thickBot="1" x14ac:dyDescent="0.3">
      <c r="A278" s="321">
        <v>4</v>
      </c>
      <c r="B278" s="339" t="s">
        <v>697</v>
      </c>
      <c r="C278" s="326">
        <f t="shared" si="40"/>
        <v>1956230.6966951173</v>
      </c>
      <c r="D278" s="356">
        <v>460289.57569296879</v>
      </c>
      <c r="E278" s="324">
        <v>460289.57569296879</v>
      </c>
      <c r="F278" s="356">
        <v>460289.57569296879</v>
      </c>
      <c r="G278" s="356">
        <v>575361.96961621102</v>
      </c>
      <c r="H278" s="326">
        <f t="shared" si="41"/>
        <v>418391.09171289974</v>
      </c>
      <c r="I278" s="326">
        <f>SUM([1]Sheet2!A264:D264)</f>
        <v>1537839.6049822175</v>
      </c>
      <c r="J278" s="390">
        <f t="shared" si="42"/>
        <v>78.612384908398823</v>
      </c>
    </row>
    <row r="279" spans="1:10" ht="15.75" thickBot="1" x14ac:dyDescent="0.3">
      <c r="A279" s="321">
        <v>5</v>
      </c>
      <c r="B279" s="339" t="s">
        <v>698</v>
      </c>
      <c r="C279" s="326">
        <f t="shared" si="40"/>
        <v>1597240.7300391218</v>
      </c>
      <c r="D279" s="356">
        <v>375821.34824449924</v>
      </c>
      <c r="E279" s="324">
        <v>375821.34824449924</v>
      </c>
      <c r="F279" s="356">
        <v>375821.34824449924</v>
      </c>
      <c r="G279" s="356">
        <v>469776.68530562404</v>
      </c>
      <c r="H279" s="326">
        <f t="shared" si="41"/>
        <v>414997.3739863208</v>
      </c>
      <c r="I279" s="326">
        <f>SUM([1]Sheet2!A265:D265)</f>
        <v>1182243.356052801</v>
      </c>
      <c r="J279" s="390">
        <f t="shared" si="42"/>
        <v>74.017856783795139</v>
      </c>
    </row>
    <row r="280" spans="1:10" ht="15.75" thickBot="1" x14ac:dyDescent="0.3">
      <c r="A280" s="321">
        <v>6</v>
      </c>
      <c r="B280" s="374" t="s">
        <v>699</v>
      </c>
      <c r="C280" s="326">
        <f t="shared" si="40"/>
        <v>1745231.3655004473</v>
      </c>
      <c r="D280" s="356">
        <v>410642.67423539935</v>
      </c>
      <c r="E280" s="356">
        <v>410642.67423539935</v>
      </c>
      <c r="F280" s="356">
        <v>410642.67423539935</v>
      </c>
      <c r="G280" s="356">
        <v>513303.34279424918</v>
      </c>
      <c r="H280" s="326">
        <f t="shared" si="41"/>
        <v>416390.89719710359</v>
      </c>
      <c r="I280" s="326">
        <f>SUM([1]Sheet2!A266:D266)</f>
        <v>1328840.4683033437</v>
      </c>
      <c r="J280" s="390">
        <f t="shared" si="42"/>
        <v>76.141220847374413</v>
      </c>
    </row>
    <row r="281" spans="1:10" ht="15.75" thickBot="1" x14ac:dyDescent="0.3">
      <c r="A281" s="321">
        <v>7</v>
      </c>
      <c r="B281" s="339" t="s">
        <v>700</v>
      </c>
      <c r="C281" s="326">
        <f t="shared" si="40"/>
        <v>1630193.0338295167</v>
      </c>
      <c r="D281" s="356">
        <v>383574.83148929803</v>
      </c>
      <c r="E281" s="356">
        <v>383574.83148929803</v>
      </c>
      <c r="F281" s="356">
        <v>383574.83148929803</v>
      </c>
      <c r="G281" s="356">
        <v>479468.53936162253</v>
      </c>
      <c r="H281" s="326">
        <f t="shared" si="41"/>
        <v>415267.58287740219</v>
      </c>
      <c r="I281" s="326">
        <f>SUM([1]Sheet2!A267:D267)</f>
        <v>1214925.4509521145</v>
      </c>
      <c r="J281" s="390">
        <f t="shared" si="42"/>
        <v>74.526477891891773</v>
      </c>
    </row>
    <row r="282" spans="1:10" ht="15.75" thickBot="1" x14ac:dyDescent="0.3">
      <c r="A282" s="321">
        <v>8</v>
      </c>
      <c r="B282" s="339" t="s">
        <v>701</v>
      </c>
      <c r="C282" s="326">
        <f t="shared" si="40"/>
        <v>1914401.7394166626</v>
      </c>
      <c r="D282" s="356">
        <v>450447.46809803828</v>
      </c>
      <c r="E282" s="356">
        <v>450447.46809803828</v>
      </c>
      <c r="F282" s="356">
        <v>450447.46809803828</v>
      </c>
      <c r="G282" s="356">
        <v>563059.33512254781</v>
      </c>
      <c r="H282" s="326">
        <f t="shared" si="41"/>
        <v>505933.09426321671</v>
      </c>
      <c r="I282" s="326">
        <f>SUM([1]Sheet2!A268:D268)</f>
        <v>1408468.6451534459</v>
      </c>
      <c r="J282" s="390">
        <f t="shared" si="42"/>
        <v>73.572261043944735</v>
      </c>
    </row>
    <row r="283" spans="1:10" ht="15.75" thickBot="1" x14ac:dyDescent="0.3">
      <c r="A283" s="321">
        <v>9</v>
      </c>
      <c r="B283" s="339" t="s">
        <v>702</v>
      </c>
      <c r="C283" s="326">
        <f t="shared" si="40"/>
        <v>1773383.9096114861</v>
      </c>
      <c r="D283" s="356">
        <v>417266.80226152617</v>
      </c>
      <c r="E283" s="356">
        <v>417266.80226152617</v>
      </c>
      <c r="F283" s="356">
        <v>417266.80226152617</v>
      </c>
      <c r="G283" s="356">
        <v>521583.50282690773</v>
      </c>
      <c r="H283" s="326">
        <f t="shared" si="41"/>
        <v>416441.74805881409</v>
      </c>
      <c r="I283" s="326">
        <f>SUM([1]Sheet2!A269:D269)</f>
        <v>1356942.161552672</v>
      </c>
      <c r="J283" s="390">
        <f t="shared" si="42"/>
        <v>76.517112521335079</v>
      </c>
    </row>
    <row r="284" spans="1:10" ht="15.75" thickBot="1" x14ac:dyDescent="0.3">
      <c r="A284" s="321">
        <v>10</v>
      </c>
      <c r="B284" s="339" t="s">
        <v>703</v>
      </c>
      <c r="C284" s="326">
        <f t="shared" si="40"/>
        <v>1800871.694495643</v>
      </c>
      <c r="D284" s="356">
        <v>423734.51635191595</v>
      </c>
      <c r="E284" s="356">
        <v>423734.51635191595</v>
      </c>
      <c r="F284" s="356">
        <v>423734.51635191595</v>
      </c>
      <c r="G284" s="356">
        <v>529668.14543989499</v>
      </c>
      <c r="H284" s="326">
        <f t="shared" si="41"/>
        <v>504642.14789486444</v>
      </c>
      <c r="I284" s="326">
        <f>SUM([1]Sheet2!A270:D270)</f>
        <v>1296229.5466007786</v>
      </c>
      <c r="J284" s="390">
        <f t="shared" si="42"/>
        <v>71.977895513750312</v>
      </c>
    </row>
    <row r="285" spans="1:10" ht="15.75" thickBot="1" x14ac:dyDescent="0.3">
      <c r="A285" s="321">
        <v>11</v>
      </c>
      <c r="B285" s="339" t="s">
        <v>704</v>
      </c>
      <c r="C285" s="326">
        <f t="shared" si="40"/>
        <v>1744919.4813418898</v>
      </c>
      <c r="D285" s="356">
        <v>410569.28972750349</v>
      </c>
      <c r="E285" s="356">
        <v>410569.28972750349</v>
      </c>
      <c r="F285" s="356">
        <v>410569.28972750349</v>
      </c>
      <c r="G285" s="356">
        <v>513211.61215937935</v>
      </c>
      <c r="H285" s="326">
        <f t="shared" si="41"/>
        <v>504633.33974700351</v>
      </c>
      <c r="I285" s="326">
        <f>SUM([1]Sheet2!A271:D271)</f>
        <v>1240286.1415948863</v>
      </c>
      <c r="J285" s="390">
        <f t="shared" si="42"/>
        <v>71.079849520682359</v>
      </c>
    </row>
    <row r="286" spans="1:10" ht="15.75" thickBot="1" x14ac:dyDescent="0.3">
      <c r="A286" s="321">
        <v>12</v>
      </c>
      <c r="B286" s="339" t="s">
        <v>705</v>
      </c>
      <c r="C286" s="326">
        <f t="shared" si="40"/>
        <v>1709822.0265578069</v>
      </c>
      <c r="D286" s="356">
        <v>402311.06507242518</v>
      </c>
      <c r="E286" s="356">
        <v>402311.06507242518</v>
      </c>
      <c r="F286" s="356">
        <v>402311.06507242518</v>
      </c>
      <c r="G286" s="356">
        <v>502888.83134053147</v>
      </c>
      <c r="H286" s="326">
        <f t="shared" si="41"/>
        <v>415920.54061777401</v>
      </c>
      <c r="I286" s="326">
        <f>SUM([1]Sheet2!A272:D272)</f>
        <v>1293901.4859400329</v>
      </c>
      <c r="J286" s="390">
        <f t="shared" si="42"/>
        <v>75.674629630599611</v>
      </c>
    </row>
    <row r="287" spans="1:10" ht="15.75" thickBot="1" x14ac:dyDescent="0.3">
      <c r="A287" s="321">
        <v>13</v>
      </c>
      <c r="B287" s="339" t="s">
        <v>706</v>
      </c>
      <c r="C287" s="326">
        <f t="shared" si="40"/>
        <v>1899095.9415767607</v>
      </c>
      <c r="D287" s="356">
        <v>446846.10390041425</v>
      </c>
      <c r="E287" s="356">
        <v>446846.10390041425</v>
      </c>
      <c r="F287" s="356">
        <v>446846.10390041425</v>
      </c>
      <c r="G287" s="356">
        <v>558557.6298755178</v>
      </c>
      <c r="H287" s="326">
        <f t="shared" si="41"/>
        <v>505807.58672092948</v>
      </c>
      <c r="I287" s="326">
        <f>SUM([1]Sheet2!A273:D273)</f>
        <v>1393288.3548558312</v>
      </c>
      <c r="J287" s="390">
        <f t="shared" si="42"/>
        <v>73.365875012034778</v>
      </c>
    </row>
    <row r="288" spans="1:10" ht="15.75" thickBot="1" x14ac:dyDescent="0.3">
      <c r="A288" s="321">
        <v>14</v>
      </c>
      <c r="B288" s="339" t="s">
        <v>707</v>
      </c>
      <c r="C288" s="326">
        <f t="shared" si="40"/>
        <v>3228896.4232895505</v>
      </c>
      <c r="D288" s="356">
        <v>759740.33489165897</v>
      </c>
      <c r="E288" s="356">
        <v>759740.33489165897</v>
      </c>
      <c r="F288" s="356">
        <v>759740.33489165897</v>
      </c>
      <c r="G288" s="356">
        <v>949675.41861457366</v>
      </c>
      <c r="H288" s="326">
        <f t="shared" si="41"/>
        <v>516711.95067097433</v>
      </c>
      <c r="I288" s="326">
        <f>SUM([1]Sheet2!A274:D274)</f>
        <v>2712184.4726185761</v>
      </c>
      <c r="J288" s="390">
        <f t="shared" si="42"/>
        <v>83.997258414856304</v>
      </c>
    </row>
    <row r="289" spans="1:10" ht="15.75" thickBot="1" x14ac:dyDescent="0.3">
      <c r="A289" s="321">
        <v>15</v>
      </c>
      <c r="B289" s="339" t="s">
        <v>708</v>
      </c>
      <c r="C289" s="326">
        <f t="shared" si="40"/>
        <v>1834664.8059148123</v>
      </c>
      <c r="D289" s="356">
        <v>431685.83668583818</v>
      </c>
      <c r="E289" s="324">
        <v>431685.83668583818</v>
      </c>
      <c r="F289" s="356">
        <v>431685.83668583818</v>
      </c>
      <c r="G289" s="356">
        <v>539607.29585729772</v>
      </c>
      <c r="H289" s="326">
        <f t="shared" si="41"/>
        <v>416944.25140850153</v>
      </c>
      <c r="I289" s="326">
        <f>SUM([1]Sheet2!A275:D275)</f>
        <v>1417720.5545063107</v>
      </c>
      <c r="J289" s="390">
        <f t="shared" si="42"/>
        <v>77.274091154727188</v>
      </c>
    </row>
    <row r="290" spans="1:10" ht="15.75" thickBot="1" x14ac:dyDescent="0.3">
      <c r="A290" s="321">
        <v>16</v>
      </c>
      <c r="B290" s="339" t="s">
        <v>709</v>
      </c>
      <c r="C290" s="326">
        <f t="shared" si="40"/>
        <v>1559015.4378632933</v>
      </c>
      <c r="D290" s="356">
        <v>366827.16185018665</v>
      </c>
      <c r="E290" s="356">
        <v>366827.16185018665</v>
      </c>
      <c r="F290" s="356">
        <v>366827.16185018665</v>
      </c>
      <c r="G290" s="356">
        <v>458533.95231273328</v>
      </c>
      <c r="H290" s="326">
        <f t="shared" si="41"/>
        <v>415223.92659047898</v>
      </c>
      <c r="I290" s="326">
        <f>SUM([1]Sheet2!A276:D276)</f>
        <v>1143791.5112728144</v>
      </c>
      <c r="J290" s="390">
        <f t="shared" si="42"/>
        <v>73.366272295573694</v>
      </c>
    </row>
    <row r="291" spans="1:10" ht="15.75" thickBot="1" x14ac:dyDescent="0.3">
      <c r="A291" s="321">
        <v>17</v>
      </c>
      <c r="B291" s="339" t="s">
        <v>710</v>
      </c>
      <c r="C291" s="326">
        <f t="shared" si="40"/>
        <v>1640904.2246460952</v>
      </c>
      <c r="D291" s="356">
        <v>386095.11168143415</v>
      </c>
      <c r="E291" s="356">
        <v>386095.11168143415</v>
      </c>
      <c r="F291" s="356">
        <v>386095.11168143415</v>
      </c>
      <c r="G291" s="356">
        <v>482618.88960179273</v>
      </c>
      <c r="H291" s="326">
        <f t="shared" si="41"/>
        <v>415625.41464209836</v>
      </c>
      <c r="I291" s="326">
        <f>SUM([1]Sheet2!A277:D277)</f>
        <v>1225278.8100039968</v>
      </c>
      <c r="J291" s="390">
        <f t="shared" si="42"/>
        <v>74.670952246969875</v>
      </c>
    </row>
    <row r="292" spans="1:10" ht="15.75" thickBot="1" x14ac:dyDescent="0.3">
      <c r="A292" s="321">
        <v>18</v>
      </c>
      <c r="B292" s="339" t="s">
        <v>711</v>
      </c>
      <c r="C292" s="326">
        <f t="shared" si="40"/>
        <v>1598506.7238205082</v>
      </c>
      <c r="D292" s="356">
        <v>376119.22913423722</v>
      </c>
      <c r="E292" s="356">
        <v>376119.22913423722</v>
      </c>
      <c r="F292" s="356">
        <v>376119.22913423722</v>
      </c>
      <c r="G292" s="356">
        <v>470149.03641779651</v>
      </c>
      <c r="H292" s="326">
        <f t="shared" si="41"/>
        <v>415367.75513532828</v>
      </c>
      <c r="I292" s="326">
        <f>SUM([1]Sheet2!A278:D278)</f>
        <v>1183138.9686851799</v>
      </c>
      <c r="J292" s="390">
        <f t="shared" si="42"/>
        <v>74.01526381180436</v>
      </c>
    </row>
    <row r="293" spans="1:10" s="313" customFormat="1" ht="15.75" thickBot="1" x14ac:dyDescent="0.3">
      <c r="A293" s="328"/>
      <c r="B293" s="329" t="s">
        <v>396</v>
      </c>
      <c r="C293" s="330">
        <f t="shared" si="40"/>
        <v>32903030.626612138</v>
      </c>
      <c r="D293" s="330">
        <f>SUM(D275:D292)</f>
        <v>7741889.5592028564</v>
      </c>
      <c r="E293" s="330">
        <f>SUM(E275:E292)</f>
        <v>7741889.5592028564</v>
      </c>
      <c r="F293" s="330">
        <f>SUM(F275:F292)</f>
        <v>7741889.5592028564</v>
      </c>
      <c r="G293" s="330">
        <f>SUM(G275:G292)</f>
        <v>9677361.9490035698</v>
      </c>
      <c r="H293" s="330">
        <f t="shared" si="41"/>
        <v>7948109.851138223</v>
      </c>
      <c r="I293" s="330">
        <f>SUM([1]Sheet2!A279:D279)</f>
        <v>24954920.775473915</v>
      </c>
      <c r="J293" s="391">
        <f t="shared" si="42"/>
        <v>75.843836571365102</v>
      </c>
    </row>
    <row r="294" spans="1:10" ht="15.75" thickBot="1" x14ac:dyDescent="0.3">
      <c r="H294" s="332"/>
    </row>
    <row r="295" spans="1:10" s="17" customFormat="1" ht="30.75" thickBot="1" x14ac:dyDescent="0.3">
      <c r="A295" s="10" t="s">
        <v>462</v>
      </c>
      <c r="B295" s="10" t="s">
        <v>463</v>
      </c>
      <c r="C295" s="10" t="s">
        <v>464</v>
      </c>
      <c r="D295" s="10" t="s">
        <v>465</v>
      </c>
      <c r="E295" s="10" t="s">
        <v>466</v>
      </c>
      <c r="F295" s="10" t="s">
        <v>467</v>
      </c>
      <c r="G295" s="10" t="s">
        <v>468</v>
      </c>
      <c r="H295" s="10" t="s">
        <v>469</v>
      </c>
      <c r="I295" s="10" t="s">
        <v>470</v>
      </c>
      <c r="J295" s="10" t="s">
        <v>471</v>
      </c>
    </row>
    <row r="296" spans="1:10" ht="15.75" thickBot="1" x14ac:dyDescent="0.3">
      <c r="B296" s="313" t="s">
        <v>455</v>
      </c>
      <c r="H296" s="332"/>
    </row>
    <row r="297" spans="1:10" ht="15.75" thickBot="1" x14ac:dyDescent="0.3">
      <c r="A297" s="314">
        <v>1</v>
      </c>
      <c r="B297" s="334" t="s">
        <v>712</v>
      </c>
      <c r="C297" s="319">
        <f t="shared" ref="C297:C311" si="43">SUM(D297:G297)</f>
        <v>1689977.8857565993</v>
      </c>
      <c r="D297" s="354">
        <v>397641.855472141</v>
      </c>
      <c r="E297" s="354">
        <v>397641.855472141</v>
      </c>
      <c r="F297" s="354">
        <v>397641.855472141</v>
      </c>
      <c r="G297" s="354">
        <v>497052.3193401763</v>
      </c>
      <c r="H297" s="319">
        <f t="shared" ref="H297:H311" si="44">C297-I297</f>
        <v>725350.80164311279</v>
      </c>
      <c r="I297" s="319">
        <f>SUM([1]Sheet2!A282:D282)</f>
        <v>964627.08411348646</v>
      </c>
      <c r="J297" s="390">
        <f>I297/C297*100</f>
        <v>57.079272589512321</v>
      </c>
    </row>
    <row r="298" spans="1:10" ht="15.75" thickBot="1" x14ac:dyDescent="0.3">
      <c r="A298" s="321">
        <v>2</v>
      </c>
      <c r="B298" s="339" t="s">
        <v>713</v>
      </c>
      <c r="C298" s="326">
        <f t="shared" si="43"/>
        <v>1660862.6771962135</v>
      </c>
      <c r="D298" s="356">
        <v>390791.21816381492</v>
      </c>
      <c r="E298" s="356">
        <v>390791.21816381492</v>
      </c>
      <c r="F298" s="356">
        <v>390791.21816381492</v>
      </c>
      <c r="G298" s="356">
        <v>488489.02270476863</v>
      </c>
      <c r="H298" s="326">
        <f t="shared" si="44"/>
        <v>718351.84803706163</v>
      </c>
      <c r="I298" s="326">
        <f>SUM([1]Sheet2!A283:D283)</f>
        <v>942510.82915915188</v>
      </c>
      <c r="J298" s="390">
        <f t="shared" ref="J298:J311" si="45">I298/C298*100</f>
        <v>56.748269564961994</v>
      </c>
    </row>
    <row r="299" spans="1:10" ht="15.75" thickBot="1" x14ac:dyDescent="0.3">
      <c r="A299" s="321">
        <v>3</v>
      </c>
      <c r="B299" s="339" t="s">
        <v>714</v>
      </c>
      <c r="C299" s="326">
        <f t="shared" si="43"/>
        <v>1532895.2699954445</v>
      </c>
      <c r="D299" s="356">
        <v>360681.23999892815</v>
      </c>
      <c r="E299" s="356">
        <v>360681.23999892815</v>
      </c>
      <c r="F299" s="356">
        <v>360681.23999892815</v>
      </c>
      <c r="G299" s="356">
        <v>450851.54999866016</v>
      </c>
      <c r="H299" s="326">
        <f t="shared" si="44"/>
        <v>687589.9888449047</v>
      </c>
      <c r="I299" s="326">
        <f>SUM([1]Sheet2!A284:D284)</f>
        <v>845305.28115053975</v>
      </c>
      <c r="J299" s="390">
        <f t="shared" si="45"/>
        <v>55.144359676512792</v>
      </c>
    </row>
    <row r="300" spans="1:10" ht="15.75" thickBot="1" x14ac:dyDescent="0.3">
      <c r="A300" s="321">
        <v>4</v>
      </c>
      <c r="B300" s="339" t="s">
        <v>715</v>
      </c>
      <c r="C300" s="326">
        <f t="shared" si="43"/>
        <v>1516277.3766146358</v>
      </c>
      <c r="D300" s="356">
        <v>356771.14743873785</v>
      </c>
      <c r="E300" s="356">
        <v>356771.14743873785</v>
      </c>
      <c r="F300" s="356">
        <v>356771.14743873785</v>
      </c>
      <c r="G300" s="356">
        <v>445963.9342984223</v>
      </c>
      <c r="H300" s="326">
        <f t="shared" si="44"/>
        <v>683595.24278078636</v>
      </c>
      <c r="I300" s="326">
        <f>SUM([1]Sheet2!A285:D285)</f>
        <v>832682.13383384945</v>
      </c>
      <c r="J300" s="390">
        <f t="shared" si="45"/>
        <v>54.916214320427528</v>
      </c>
    </row>
    <row r="301" spans="1:10" ht="15.75" thickBot="1" x14ac:dyDescent="0.3">
      <c r="A301" s="321">
        <v>5</v>
      </c>
      <c r="B301" s="367" t="s">
        <v>716</v>
      </c>
      <c r="C301" s="326">
        <f t="shared" si="43"/>
        <v>2658688.1857131952</v>
      </c>
      <c r="D301" s="356">
        <v>625573.69075604586</v>
      </c>
      <c r="E301" s="356">
        <v>625573.69075604586</v>
      </c>
      <c r="F301" s="356">
        <v>625573.69075604586</v>
      </c>
      <c r="G301" s="356">
        <v>781967.11344505742</v>
      </c>
      <c r="H301" s="326">
        <f t="shared" si="44"/>
        <v>1026572.3611609146</v>
      </c>
      <c r="I301" s="326">
        <f>SUM([1]Sheet2!A286:D286)</f>
        <v>1632115.8245522806</v>
      </c>
      <c r="J301" s="390">
        <f t="shared" si="45"/>
        <v>61.388012077635359</v>
      </c>
    </row>
    <row r="302" spans="1:10" ht="15.75" thickBot="1" x14ac:dyDescent="0.3">
      <c r="A302" s="321">
        <v>6</v>
      </c>
      <c r="B302" s="339" t="s">
        <v>717</v>
      </c>
      <c r="C302" s="326">
        <f t="shared" si="43"/>
        <v>1619094.2430663041</v>
      </c>
      <c r="D302" s="356">
        <v>380963.35130971862</v>
      </c>
      <c r="E302" s="324">
        <v>380963.35130971862</v>
      </c>
      <c r="F302" s="356">
        <v>380963.35130971862</v>
      </c>
      <c r="G302" s="356">
        <v>476204.18913714826</v>
      </c>
      <c r="H302" s="326">
        <f t="shared" si="44"/>
        <v>708311.20786557393</v>
      </c>
      <c r="I302" s="326">
        <f>SUM([1]Sheet2!A287:D287)</f>
        <v>910783.0352007302</v>
      </c>
      <c r="J302" s="390">
        <f t="shared" si="45"/>
        <v>56.252626374351969</v>
      </c>
    </row>
    <row r="303" spans="1:10" ht="15.75" thickBot="1" x14ac:dyDescent="0.3">
      <c r="A303" s="321">
        <v>7</v>
      </c>
      <c r="B303" s="339" t="s">
        <v>718</v>
      </c>
      <c r="C303" s="326">
        <f t="shared" si="43"/>
        <v>1871621.6477829425</v>
      </c>
      <c r="D303" s="356">
        <v>440381.56418422179</v>
      </c>
      <c r="E303" s="356">
        <v>440381.56418422179</v>
      </c>
      <c r="F303" s="356">
        <v>440381.56418422179</v>
      </c>
      <c r="G303" s="356">
        <v>550476.95523027726</v>
      </c>
      <c r="H303" s="326">
        <f t="shared" si="44"/>
        <v>769465.8250488101</v>
      </c>
      <c r="I303" s="326">
        <f>SUM([1]Sheet2!A288:D288)</f>
        <v>1102155.8227341324</v>
      </c>
      <c r="J303" s="390">
        <f t="shared" si="45"/>
        <v>58.887747106350666</v>
      </c>
    </row>
    <row r="304" spans="1:10" ht="15.75" thickBot="1" x14ac:dyDescent="0.3">
      <c r="A304" s="321">
        <v>8</v>
      </c>
      <c r="B304" s="339" t="s">
        <v>719</v>
      </c>
      <c r="C304" s="326">
        <f t="shared" si="43"/>
        <v>1726396.5829622194</v>
      </c>
      <c r="D304" s="356">
        <v>406210.96069699281</v>
      </c>
      <c r="E304" s="356">
        <v>406210.96069699281</v>
      </c>
      <c r="F304" s="356">
        <v>406210.96069699281</v>
      </c>
      <c r="G304" s="356">
        <v>507763.70087124105</v>
      </c>
      <c r="H304" s="326">
        <f t="shared" si="44"/>
        <v>734105.4279960827</v>
      </c>
      <c r="I304" s="326">
        <f>SUM([1]Sheet2!A289:D289)</f>
        <v>992291.15496613667</v>
      </c>
      <c r="J304" s="390">
        <f t="shared" si="45"/>
        <v>57.477590303354539</v>
      </c>
    </row>
    <row r="305" spans="1:10" ht="15.75" thickBot="1" x14ac:dyDescent="0.3">
      <c r="A305" s="321">
        <v>9</v>
      </c>
      <c r="B305" s="339" t="s">
        <v>720</v>
      </c>
      <c r="C305" s="326">
        <f t="shared" si="43"/>
        <v>1565045.7583343319</v>
      </c>
      <c r="D305" s="356">
        <v>368246.06078454864</v>
      </c>
      <c r="E305" s="324">
        <v>368246.06078454864</v>
      </c>
      <c r="F305" s="356">
        <v>368246.06078454864</v>
      </c>
      <c r="G305" s="356">
        <v>460307.57598068583</v>
      </c>
      <c r="H305" s="326">
        <f t="shared" si="44"/>
        <v>763043.58800053434</v>
      </c>
      <c r="I305" s="326">
        <f>SUM([1]Sheet2!A290:D290)</f>
        <v>802002.17033379758</v>
      </c>
      <c r="J305" s="390">
        <f t="shared" si="45"/>
        <v>51.244646749968723</v>
      </c>
    </row>
    <row r="306" spans="1:10" ht="27.75" thickBot="1" x14ac:dyDescent="0.3">
      <c r="A306" s="321">
        <v>10</v>
      </c>
      <c r="B306" s="339" t="s">
        <v>721</v>
      </c>
      <c r="C306" s="326">
        <f t="shared" si="43"/>
        <v>1868346.5851804805</v>
      </c>
      <c r="D306" s="356">
        <v>439610.9612189366</v>
      </c>
      <c r="E306" s="356">
        <v>439610.9612189366</v>
      </c>
      <c r="F306" s="356">
        <v>439610.9612189366</v>
      </c>
      <c r="G306" s="356">
        <v>549513.70152367069</v>
      </c>
      <c r="H306" s="326">
        <f t="shared" si="44"/>
        <v>768228.53852932644</v>
      </c>
      <c r="I306" s="326">
        <f>SUM([1]Sheet2!A291:D291)</f>
        <v>1100118.0466511541</v>
      </c>
      <c r="J306" s="390">
        <f t="shared" si="45"/>
        <v>58.881904212910463</v>
      </c>
    </row>
    <row r="307" spans="1:10" ht="15.75" thickBot="1" x14ac:dyDescent="0.3">
      <c r="A307" s="321">
        <v>11</v>
      </c>
      <c r="B307" s="367" t="s">
        <v>722</v>
      </c>
      <c r="C307" s="326">
        <f t="shared" si="43"/>
        <v>2707805.1778500844</v>
      </c>
      <c r="D307" s="356">
        <v>637130.63008237281</v>
      </c>
      <c r="E307" s="356">
        <v>637130.63008237281</v>
      </c>
      <c r="F307" s="356">
        <v>637130.63008237281</v>
      </c>
      <c r="G307" s="356">
        <v>796413.28760296595</v>
      </c>
      <c r="H307" s="326">
        <f t="shared" si="44"/>
        <v>1112049.5082236561</v>
      </c>
      <c r="I307" s="326">
        <f>SUM([1]Sheet2!A292:D292)</f>
        <v>1595755.6696264283</v>
      </c>
      <c r="J307" s="390">
        <f t="shared" si="45"/>
        <v>58.931701685178481</v>
      </c>
    </row>
    <row r="308" spans="1:10" ht="15.75" thickBot="1" x14ac:dyDescent="0.3">
      <c r="A308" s="321">
        <v>12</v>
      </c>
      <c r="B308" s="339" t="s">
        <v>723</v>
      </c>
      <c r="C308" s="326">
        <f t="shared" si="43"/>
        <v>1799474.8453435437</v>
      </c>
      <c r="D308" s="356">
        <v>423405.8459631867</v>
      </c>
      <c r="E308" s="356">
        <v>423405.8459631867</v>
      </c>
      <c r="F308" s="356">
        <v>423405.8459631867</v>
      </c>
      <c r="G308" s="356">
        <v>529257.30745398335</v>
      </c>
      <c r="H308" s="326">
        <f t="shared" si="44"/>
        <v>751672.58252828999</v>
      </c>
      <c r="I308" s="326">
        <f>SUM([1]Sheet2!A293:D293)</f>
        <v>1047802.2628152537</v>
      </c>
      <c r="J308" s="390">
        <f t="shared" si="45"/>
        <v>58.228225058362192</v>
      </c>
    </row>
    <row r="309" spans="1:10" ht="15.75" thickBot="1" x14ac:dyDescent="0.3">
      <c r="A309" s="321">
        <v>13</v>
      </c>
      <c r="B309" s="339" t="s">
        <v>724</v>
      </c>
      <c r="C309" s="326">
        <f t="shared" si="43"/>
        <v>1580530.8137876489</v>
      </c>
      <c r="D309" s="356">
        <v>371889.60324415273</v>
      </c>
      <c r="E309" s="356">
        <v>371889.60324415273</v>
      </c>
      <c r="F309" s="356">
        <v>371889.60324415273</v>
      </c>
      <c r="G309" s="356">
        <v>464862.00405519089</v>
      </c>
      <c r="H309" s="326">
        <f t="shared" si="44"/>
        <v>767036.01315438841</v>
      </c>
      <c r="I309" s="326">
        <f>SUM([1]Sheet2!A294:D294)</f>
        <v>813494.80063326051</v>
      </c>
      <c r="J309" s="390">
        <f t="shared" si="45"/>
        <v>51.4697210289604</v>
      </c>
    </row>
    <row r="310" spans="1:10" ht="15.75" thickBot="1" x14ac:dyDescent="0.3">
      <c r="A310" s="321">
        <v>14</v>
      </c>
      <c r="B310" s="339" t="s">
        <v>725</v>
      </c>
      <c r="C310" s="326">
        <f t="shared" si="43"/>
        <v>1573474.0207578132</v>
      </c>
      <c r="D310" s="356">
        <v>370229.18135477958</v>
      </c>
      <c r="E310" s="356">
        <v>370229.18135477958</v>
      </c>
      <c r="F310" s="356">
        <v>370229.18135477958</v>
      </c>
      <c r="G310" s="356">
        <v>462786.47669347445</v>
      </c>
      <c r="H310" s="326">
        <f t="shared" si="44"/>
        <v>697344.64313111058</v>
      </c>
      <c r="I310" s="326">
        <f>SUM([1]Sheet2!A295:D295)</f>
        <v>876129.37762670266</v>
      </c>
      <c r="J310" s="390">
        <f t="shared" si="45"/>
        <v>55.681210243607524</v>
      </c>
    </row>
    <row r="311" spans="1:10" s="313" customFormat="1" ht="15.75" thickBot="1" x14ac:dyDescent="0.3">
      <c r="A311" s="328"/>
      <c r="B311" s="329" t="s">
        <v>396</v>
      </c>
      <c r="C311" s="330">
        <f t="shared" si="43"/>
        <v>25370491.070341457</v>
      </c>
      <c r="D311" s="330">
        <f>SUM(D297:D310)</f>
        <v>5969527.3106685784</v>
      </c>
      <c r="E311" s="330">
        <f>SUM(E297:E310)</f>
        <v>5969527.3106685784</v>
      </c>
      <c r="F311" s="330">
        <f>SUM(F297:F310)</f>
        <v>5969527.3106685784</v>
      </c>
      <c r="G311" s="330">
        <f>SUM(G297:G310)</f>
        <v>7461909.1383357225</v>
      </c>
      <c r="H311" s="330">
        <f t="shared" si="44"/>
        <v>10912717.576944556</v>
      </c>
      <c r="I311" s="330">
        <f>SUM([1]Sheet2!A296:D296)</f>
        <v>14457773.493396901</v>
      </c>
      <c r="J311" s="391">
        <f t="shared" si="45"/>
        <v>56.986573311930442</v>
      </c>
    </row>
    <row r="312" spans="1:10" ht="15.75" thickBot="1" x14ac:dyDescent="0.3">
      <c r="H312" s="332"/>
    </row>
    <row r="313" spans="1:10" s="17" customFormat="1" ht="30.75" thickBot="1" x14ac:dyDescent="0.3">
      <c r="A313" s="10" t="s">
        <v>462</v>
      </c>
      <c r="B313" s="10" t="s">
        <v>463</v>
      </c>
      <c r="C313" s="10" t="s">
        <v>464</v>
      </c>
      <c r="D313" s="10" t="s">
        <v>465</v>
      </c>
      <c r="E313" s="10" t="s">
        <v>466</v>
      </c>
      <c r="F313" s="10" t="s">
        <v>467</v>
      </c>
      <c r="G313" s="10" t="s">
        <v>468</v>
      </c>
      <c r="H313" s="10" t="s">
        <v>469</v>
      </c>
      <c r="I313" s="10" t="s">
        <v>470</v>
      </c>
      <c r="J313" s="10" t="s">
        <v>471</v>
      </c>
    </row>
    <row r="314" spans="1:10" ht="15.75" thickBot="1" x14ac:dyDescent="0.3">
      <c r="B314" s="313" t="s">
        <v>457</v>
      </c>
      <c r="H314" s="332"/>
    </row>
    <row r="315" spans="1:10" ht="15.75" thickBot="1" x14ac:dyDescent="0.3">
      <c r="A315" s="314">
        <v>1</v>
      </c>
      <c r="B315" s="353" t="s">
        <v>726</v>
      </c>
      <c r="C315" s="319">
        <f t="shared" ref="C315:C324" si="46">SUM(D315:G315)</f>
        <v>1556170.6669230079</v>
      </c>
      <c r="D315" s="354">
        <v>366157.80398188427</v>
      </c>
      <c r="E315" s="354">
        <v>366157.80398188427</v>
      </c>
      <c r="F315" s="354">
        <v>366157.80398188427</v>
      </c>
      <c r="G315" s="354">
        <v>457697.25497735536</v>
      </c>
      <c r="H315" s="319">
        <f t="shared" ref="H315:H324" si="47">C315-I315</f>
        <v>415020.59946876811</v>
      </c>
      <c r="I315" s="319">
        <f>SUM([1]Sheet2!A299:D299)</f>
        <v>1141150.0674542398</v>
      </c>
      <c r="J315" s="390">
        <f>I315/C315*100</f>
        <v>73.330650147173003</v>
      </c>
    </row>
    <row r="316" spans="1:10" ht="15.75" thickBot="1" x14ac:dyDescent="0.3">
      <c r="A316" s="321">
        <v>2</v>
      </c>
      <c r="B316" s="355" t="s">
        <v>727</v>
      </c>
      <c r="C316" s="326">
        <f t="shared" si="46"/>
        <v>1755835.4214361701</v>
      </c>
      <c r="D316" s="356">
        <v>413137.74622027529</v>
      </c>
      <c r="E316" s="356">
        <v>413137.74622027529</v>
      </c>
      <c r="F316" s="356">
        <v>413137.74622027529</v>
      </c>
      <c r="G316" s="356">
        <v>516422.18277534412</v>
      </c>
      <c r="H316" s="326">
        <f t="shared" si="47"/>
        <v>416297.85045577679</v>
      </c>
      <c r="I316" s="326">
        <f>SUM([1]Sheet2!A300:D300)</f>
        <v>1339537.5709803933</v>
      </c>
      <c r="J316" s="390">
        <f t="shared" ref="J316:J324" si="48">I316/C316*100</f>
        <v>76.290610989310736</v>
      </c>
    </row>
    <row r="317" spans="1:10" ht="15.75" thickBot="1" x14ac:dyDescent="0.3">
      <c r="A317" s="321">
        <v>3</v>
      </c>
      <c r="B317" s="355" t="s">
        <v>728</v>
      </c>
      <c r="C317" s="326">
        <f t="shared" si="46"/>
        <v>1550807.1731043204</v>
      </c>
      <c r="D317" s="356">
        <v>364895.80543631071</v>
      </c>
      <c r="E317" s="356">
        <v>364895.80543631071</v>
      </c>
      <c r="F317" s="356">
        <v>364895.80543631071</v>
      </c>
      <c r="G317" s="356">
        <v>456119.75679538836</v>
      </c>
      <c r="H317" s="326">
        <f t="shared" si="47"/>
        <v>414886.61881945562</v>
      </c>
      <c r="I317" s="326">
        <f>SUM([1]Sheet2!A301:D301)</f>
        <v>1135920.5542848648</v>
      </c>
      <c r="J317" s="390">
        <f t="shared" si="48"/>
        <v>73.247053146590858</v>
      </c>
    </row>
    <row r="318" spans="1:10" ht="15.75" thickBot="1" x14ac:dyDescent="0.3">
      <c r="A318" s="321">
        <v>4</v>
      </c>
      <c r="B318" s="355" t="s">
        <v>729</v>
      </c>
      <c r="C318" s="326">
        <f t="shared" si="46"/>
        <v>1633814.4743359168</v>
      </c>
      <c r="D318" s="356">
        <v>384426.93513786281</v>
      </c>
      <c r="E318" s="356">
        <v>384426.93513786281</v>
      </c>
      <c r="F318" s="356">
        <v>384426.93513786281</v>
      </c>
      <c r="G318" s="356">
        <v>480533.66892232851</v>
      </c>
      <c r="H318" s="326">
        <f t="shared" si="47"/>
        <v>415297.27868955443</v>
      </c>
      <c r="I318" s="326">
        <f>SUM([1]Sheet2!A302:D302)</f>
        <v>1218517.1956463624</v>
      </c>
      <c r="J318" s="390">
        <f t="shared" si="48"/>
        <v>74.581123792629086</v>
      </c>
    </row>
    <row r="319" spans="1:10" ht="15.75" thickBot="1" x14ac:dyDescent="0.3">
      <c r="A319" s="321">
        <v>5</v>
      </c>
      <c r="B319" s="355" t="s">
        <v>730</v>
      </c>
      <c r="C319" s="326">
        <f t="shared" si="46"/>
        <v>1646177.8627064466</v>
      </c>
      <c r="D319" s="356">
        <v>387335.96769563446</v>
      </c>
      <c r="E319" s="356">
        <v>387335.96769563446</v>
      </c>
      <c r="F319" s="356">
        <v>387335.96769563446</v>
      </c>
      <c r="G319" s="356">
        <v>484169.95961954305</v>
      </c>
      <c r="H319" s="326">
        <f t="shared" si="47"/>
        <v>417198.65847419295</v>
      </c>
      <c r="I319" s="326">
        <f>SUM([1]Sheet2!A303:D303)</f>
        <v>1228979.2042322536</v>
      </c>
      <c r="J319" s="390">
        <f t="shared" si="48"/>
        <v>74.656526009389694</v>
      </c>
    </row>
    <row r="320" spans="1:10" ht="15.75" thickBot="1" x14ac:dyDescent="0.3">
      <c r="A320" s="321">
        <v>6</v>
      </c>
      <c r="B320" s="355" t="s">
        <v>731</v>
      </c>
      <c r="C320" s="326">
        <f t="shared" si="46"/>
        <v>1502966.9524028767</v>
      </c>
      <c r="D320" s="356">
        <v>353639.28291832388</v>
      </c>
      <c r="E320" s="356">
        <v>353639.28291832388</v>
      </c>
      <c r="F320" s="356">
        <v>353639.28291832388</v>
      </c>
      <c r="G320" s="356">
        <v>442049.10364790482</v>
      </c>
      <c r="H320" s="326">
        <f t="shared" si="47"/>
        <v>414674.32900970383</v>
      </c>
      <c r="I320" s="326">
        <f>SUM([1]Sheet2!A304:D304)</f>
        <v>1088292.6233931729</v>
      </c>
      <c r="J320" s="390">
        <f t="shared" si="48"/>
        <v>72.409617633525414</v>
      </c>
    </row>
    <row r="321" spans="1:10" ht="15.75" thickBot="1" x14ac:dyDescent="0.3">
      <c r="A321" s="321">
        <v>7</v>
      </c>
      <c r="B321" s="355" t="s">
        <v>732</v>
      </c>
      <c r="C321" s="326">
        <f t="shared" si="46"/>
        <v>1681466.1899156864</v>
      </c>
      <c r="D321" s="356">
        <v>395639.10350957327</v>
      </c>
      <c r="E321" s="356">
        <v>395639.10350957327</v>
      </c>
      <c r="F321" s="356">
        <v>395639.10350957327</v>
      </c>
      <c r="G321" s="356">
        <v>494548.87938696658</v>
      </c>
      <c r="H321" s="326">
        <f t="shared" si="47"/>
        <v>415688.02275730856</v>
      </c>
      <c r="I321" s="326">
        <f>SUM([1]Sheet2!A305:D305)</f>
        <v>1265778.1671583778</v>
      </c>
      <c r="J321" s="390">
        <f t="shared" si="48"/>
        <v>75.278240784719415</v>
      </c>
    </row>
    <row r="322" spans="1:10" ht="15.75" thickBot="1" x14ac:dyDescent="0.3">
      <c r="A322" s="321">
        <v>8</v>
      </c>
      <c r="B322" s="355" t="s">
        <v>733</v>
      </c>
      <c r="C322" s="326">
        <f t="shared" si="46"/>
        <v>1711503.1044512286</v>
      </c>
      <c r="D322" s="356">
        <v>402706.61281205382</v>
      </c>
      <c r="E322" s="356">
        <v>402706.61281205382</v>
      </c>
      <c r="F322" s="356">
        <v>402706.61281205382</v>
      </c>
      <c r="G322" s="356">
        <v>503383.26601506729</v>
      </c>
      <c r="H322" s="326">
        <f t="shared" si="47"/>
        <v>503909.32545649982</v>
      </c>
      <c r="I322" s="326">
        <f>SUM([1]Sheet2!A306:D306)</f>
        <v>1207593.7789947288</v>
      </c>
      <c r="J322" s="390">
        <f t="shared" si="48"/>
        <v>70.55749860190457</v>
      </c>
    </row>
    <row r="323" spans="1:10" ht="15.75" thickBot="1" x14ac:dyDescent="0.3">
      <c r="A323" s="321">
        <v>9</v>
      </c>
      <c r="B323" s="355" t="s">
        <v>734</v>
      </c>
      <c r="C323" s="326">
        <f t="shared" si="46"/>
        <v>1934527.2056322307</v>
      </c>
      <c r="D323" s="356">
        <v>455182.87191346608</v>
      </c>
      <c r="E323" s="356">
        <v>455182.87191346608</v>
      </c>
      <c r="F323" s="356">
        <v>455182.87191346608</v>
      </c>
      <c r="G323" s="356">
        <v>568978.58989183255</v>
      </c>
      <c r="H323" s="326">
        <f t="shared" si="47"/>
        <v>418303.12308618426</v>
      </c>
      <c r="I323" s="326">
        <f>SUM([1]Sheet2!A307:D307)</f>
        <v>1516224.0825460465</v>
      </c>
      <c r="J323" s="390">
        <f t="shared" si="48"/>
        <v>78.376984212559734</v>
      </c>
    </row>
    <row r="324" spans="1:10" s="313" customFormat="1" ht="15.75" thickBot="1" x14ac:dyDescent="0.3">
      <c r="A324" s="328"/>
      <c r="B324" s="329" t="s">
        <v>396</v>
      </c>
      <c r="C324" s="330">
        <f t="shared" si="46"/>
        <v>14973269.050907886</v>
      </c>
      <c r="D324" s="330">
        <f>SUM(D315:D323)</f>
        <v>3523122.1296253847</v>
      </c>
      <c r="E324" s="330">
        <f>SUM(E315:E323)</f>
        <v>3523122.1296253847</v>
      </c>
      <c r="F324" s="330">
        <f>SUM(F315:F323)</f>
        <v>3523122.1296253847</v>
      </c>
      <c r="G324" s="330">
        <f>SUM(G315:G323)</f>
        <v>4403902.6620317306</v>
      </c>
      <c r="H324" s="330">
        <f t="shared" si="47"/>
        <v>3831275.8062174469</v>
      </c>
      <c r="I324" s="330">
        <f>SUM([1]Sheet2!A308:D308)</f>
        <v>11141993.244690439</v>
      </c>
      <c r="J324" s="391">
        <f t="shared" si="48"/>
        <v>74.412562859911063</v>
      </c>
    </row>
    <row r="325" spans="1:10" s="313" customFormat="1" x14ac:dyDescent="0.25">
      <c r="A325" s="17"/>
      <c r="C325" s="332"/>
      <c r="D325" s="332"/>
      <c r="E325" s="332"/>
      <c r="F325" s="332"/>
      <c r="G325" s="332"/>
      <c r="H325" s="332"/>
      <c r="I325" s="332"/>
      <c r="J325" s="395"/>
    </row>
    <row r="326" spans="1:10" s="313" customFormat="1" x14ac:dyDescent="0.25">
      <c r="A326" s="17"/>
      <c r="C326" s="332"/>
      <c r="D326" s="332"/>
      <c r="E326" s="332"/>
      <c r="F326" s="332"/>
      <c r="G326" s="332"/>
      <c r="H326" s="332"/>
      <c r="I326" s="332"/>
      <c r="J326" s="395"/>
    </row>
    <row r="327" spans="1:10" ht="17.25" thickBot="1" x14ac:dyDescent="0.3">
      <c r="B327" s="375" t="s">
        <v>735</v>
      </c>
    </row>
    <row r="328" spans="1:10" ht="30" customHeight="1" thickBot="1" x14ac:dyDescent="0.3">
      <c r="A328" s="10" t="s">
        <v>462</v>
      </c>
      <c r="B328" s="46" t="s">
        <v>736</v>
      </c>
      <c r="C328" s="10" t="s">
        <v>748</v>
      </c>
      <c r="D328" s="10" t="s">
        <v>465</v>
      </c>
      <c r="E328" s="10" t="s">
        <v>466</v>
      </c>
      <c r="F328" s="10" t="s">
        <v>467</v>
      </c>
      <c r="G328" s="10" t="s">
        <v>468</v>
      </c>
      <c r="H328" s="10" t="s">
        <v>469</v>
      </c>
      <c r="I328" s="10" t="s">
        <v>470</v>
      </c>
      <c r="J328" s="10" t="s">
        <v>471</v>
      </c>
    </row>
    <row r="329" spans="1:10" ht="30" customHeight="1" thickBot="1" x14ac:dyDescent="0.3">
      <c r="A329" s="376">
        <v>1</v>
      </c>
      <c r="B329" s="377" t="s">
        <v>737</v>
      </c>
      <c r="C329" s="400">
        <v>9971103.1007140428</v>
      </c>
      <c r="D329" s="378">
        <v>2346141.9060503631</v>
      </c>
      <c r="E329" s="379">
        <v>2346141.9060503631</v>
      </c>
      <c r="F329" s="378">
        <v>2346141.9060503631</v>
      </c>
      <c r="G329" s="379">
        <v>2932677.3825629535</v>
      </c>
      <c r="H329" s="378">
        <v>2581948.0454258602</v>
      </c>
      <c r="I329" s="379">
        <v>7389155.05528819</v>
      </c>
      <c r="J329" s="396">
        <v>74.105693027675542</v>
      </c>
    </row>
    <row r="330" spans="1:10" ht="30" customHeight="1" thickBot="1" x14ac:dyDescent="0.3">
      <c r="A330" s="380">
        <v>2</v>
      </c>
      <c r="B330" s="377" t="s">
        <v>738</v>
      </c>
      <c r="C330" s="381">
        <v>95233616.907220751</v>
      </c>
      <c r="D330" s="382">
        <v>22407909.860522535</v>
      </c>
      <c r="E330" s="381">
        <v>22407909.860522531</v>
      </c>
      <c r="F330" s="382">
        <v>22407909.860522531</v>
      </c>
      <c r="G330" s="381">
        <v>28009887.325653158</v>
      </c>
      <c r="H330" s="382">
        <v>19496910.658639207</v>
      </c>
      <c r="I330" s="381">
        <v>75736706.248581544</v>
      </c>
      <c r="J330" s="397">
        <v>79.527281130534362</v>
      </c>
    </row>
    <row r="331" spans="1:10" ht="30" customHeight="1" thickBot="1" x14ac:dyDescent="0.3">
      <c r="A331" s="376">
        <v>3</v>
      </c>
      <c r="B331" s="377" t="s">
        <v>739</v>
      </c>
      <c r="C331" s="379">
        <v>20549176.377808325</v>
      </c>
      <c r="D331" s="378">
        <v>4835100.3241901947</v>
      </c>
      <c r="E331" s="379">
        <v>4835100.3241901947</v>
      </c>
      <c r="F331" s="378">
        <v>4835100.3241901947</v>
      </c>
      <c r="G331" s="379">
        <v>6043875.4052377436</v>
      </c>
      <c r="H331" s="378">
        <v>5350493.2462980244</v>
      </c>
      <c r="I331" s="379">
        <v>15198683.131510301</v>
      </c>
      <c r="J331" s="396">
        <v>73.962492958714478</v>
      </c>
    </row>
    <row r="332" spans="1:10" ht="30" customHeight="1" thickBot="1" x14ac:dyDescent="0.3">
      <c r="A332" s="383">
        <v>4</v>
      </c>
      <c r="B332" s="377" t="s">
        <v>458</v>
      </c>
      <c r="C332" s="384">
        <v>18831684.111747239</v>
      </c>
      <c r="D332" s="385">
        <v>4430984.4968817029</v>
      </c>
      <c r="E332" s="384">
        <v>4430984.4968817029</v>
      </c>
      <c r="F332" s="385">
        <v>4430984.4968817029</v>
      </c>
      <c r="G332" s="384">
        <v>5538730.6211021291</v>
      </c>
      <c r="H332" s="385">
        <v>4843024.809716329</v>
      </c>
      <c r="I332" s="384">
        <v>13988659.30203091</v>
      </c>
      <c r="J332" s="398">
        <v>74.282571962349124</v>
      </c>
    </row>
    <row r="333" spans="1:10" ht="30" customHeight="1" thickBot="1" x14ac:dyDescent="0.3">
      <c r="A333" s="376">
        <v>5</v>
      </c>
      <c r="B333" s="377" t="s">
        <v>740</v>
      </c>
      <c r="C333" s="401">
        <v>39976170.729999997</v>
      </c>
      <c r="D333" s="378">
        <v>9406157.8193052132</v>
      </c>
      <c r="E333" s="379">
        <v>9406157.8193052132</v>
      </c>
      <c r="F333" s="378">
        <v>9406157.8193052132</v>
      </c>
      <c r="G333" s="379">
        <v>11757697.27413152</v>
      </c>
      <c r="H333" s="378">
        <v>9977634.6000027843</v>
      </c>
      <c r="I333" s="379">
        <v>29998536.132044379</v>
      </c>
      <c r="J333" s="396">
        <v>75.041044662969853</v>
      </c>
    </row>
    <row r="334" spans="1:10" ht="30" customHeight="1" thickBot="1" x14ac:dyDescent="0.3">
      <c r="A334" s="383">
        <v>6</v>
      </c>
      <c r="B334" s="377" t="s">
        <v>378</v>
      </c>
      <c r="C334" s="384">
        <v>59557037.859773949</v>
      </c>
      <c r="D334" s="385">
        <v>14013420.672887988</v>
      </c>
      <c r="E334" s="384">
        <v>14013420.672887988</v>
      </c>
      <c r="F334" s="385">
        <v>14013420.672887988</v>
      </c>
      <c r="G334" s="384">
        <v>17516775.84110998</v>
      </c>
      <c r="H334" s="385">
        <v>14640627.710450158</v>
      </c>
      <c r="I334" s="384">
        <v>44916410.149323791</v>
      </c>
      <c r="J334" s="398">
        <v>75.417468301695479</v>
      </c>
    </row>
    <row r="335" spans="1:10" ht="30" customHeight="1" thickBot="1" x14ac:dyDescent="0.3">
      <c r="A335" s="376">
        <v>7</v>
      </c>
      <c r="B335" s="377" t="s">
        <v>379</v>
      </c>
      <c r="C335" s="379">
        <v>87310402.22870183</v>
      </c>
      <c r="D335" s="378">
        <v>20543624.053812195</v>
      </c>
      <c r="E335" s="379">
        <v>20543624.053812195</v>
      </c>
      <c r="F335" s="378">
        <v>20543624.053812195</v>
      </c>
      <c r="G335" s="379">
        <v>25679530.067265235</v>
      </c>
      <c r="H335" s="378">
        <v>14689285.288462803</v>
      </c>
      <c r="I335" s="379">
        <v>72621116.940239027</v>
      </c>
      <c r="J335" s="396">
        <v>83.175790153863304</v>
      </c>
    </row>
    <row r="336" spans="1:10" ht="30" customHeight="1" thickBot="1" x14ac:dyDescent="0.3">
      <c r="A336" s="383">
        <v>8</v>
      </c>
      <c r="B336" s="377" t="s">
        <v>741</v>
      </c>
      <c r="C336" s="384">
        <v>10479913.485645214</v>
      </c>
      <c r="D336" s="385">
        <v>2465861.9966224032</v>
      </c>
      <c r="E336" s="384">
        <v>2465861.9966224032</v>
      </c>
      <c r="F336" s="385">
        <v>2465861.9966224032</v>
      </c>
      <c r="G336" s="384">
        <v>3082327.4957780046</v>
      </c>
      <c r="H336" s="385">
        <v>2499675.2905822899</v>
      </c>
      <c r="I336" s="384">
        <v>7980238.1950629242</v>
      </c>
      <c r="J336" s="398">
        <v>76.147939637038007</v>
      </c>
    </row>
    <row r="337" spans="1:10" ht="30" customHeight="1" thickBot="1" x14ac:dyDescent="0.3">
      <c r="A337" s="376">
        <v>9</v>
      </c>
      <c r="B337" s="377" t="s">
        <v>742</v>
      </c>
      <c r="C337" s="379">
        <v>27259068.917199422</v>
      </c>
      <c r="D337" s="378">
        <v>6413898.5687528057</v>
      </c>
      <c r="E337" s="379">
        <v>6413898.5687528057</v>
      </c>
      <c r="F337" s="378">
        <v>6413898.5687528057</v>
      </c>
      <c r="G337" s="379">
        <v>8017373.2109410064</v>
      </c>
      <c r="H337" s="378">
        <v>7022259.365121033</v>
      </c>
      <c r="I337" s="379">
        <v>20236809.552078389</v>
      </c>
      <c r="J337" s="396">
        <v>74.238814295339864</v>
      </c>
    </row>
    <row r="338" spans="1:10" ht="30" customHeight="1" thickBot="1" x14ac:dyDescent="0.3">
      <c r="A338" s="383">
        <v>10</v>
      </c>
      <c r="B338" s="386" t="s">
        <v>382</v>
      </c>
      <c r="C338" s="384">
        <v>13740728.796135847</v>
      </c>
      <c r="D338" s="385">
        <v>3233112.6579143172</v>
      </c>
      <c r="E338" s="384">
        <v>3233112.6579143172</v>
      </c>
      <c r="F338" s="385">
        <v>3233112.6579143172</v>
      </c>
      <c r="G338" s="384">
        <v>4041390.8223928967</v>
      </c>
      <c r="H338" s="385">
        <v>3330573.9761283118</v>
      </c>
      <c r="I338" s="384">
        <v>10410154.820007535</v>
      </c>
      <c r="J338" s="398">
        <v>75.76130039721815</v>
      </c>
    </row>
    <row r="339" spans="1:10" ht="30" customHeight="1" thickBot="1" x14ac:dyDescent="0.3">
      <c r="A339" s="376">
        <v>11</v>
      </c>
      <c r="B339" s="377" t="s">
        <v>743</v>
      </c>
      <c r="C339" s="379">
        <v>11662777.156863939</v>
      </c>
      <c r="D339" s="378">
        <v>2744182.8604385736</v>
      </c>
      <c r="E339" s="379">
        <v>2744182.8604385736</v>
      </c>
      <c r="F339" s="378">
        <v>2744182.8604385736</v>
      </c>
      <c r="G339" s="379">
        <v>3430228.5755482176</v>
      </c>
      <c r="H339" s="378">
        <v>2909294.772686284</v>
      </c>
      <c r="I339" s="379">
        <v>8753482.384177655</v>
      </c>
      <c r="J339" s="396">
        <v>75.054871292177054</v>
      </c>
    </row>
    <row r="340" spans="1:10" ht="30" customHeight="1" thickBot="1" x14ac:dyDescent="0.3">
      <c r="A340" s="383">
        <v>12</v>
      </c>
      <c r="B340" s="377" t="s">
        <v>384</v>
      </c>
      <c r="C340" s="402">
        <v>25131617.273047078</v>
      </c>
      <c r="D340" s="385">
        <v>5913321.7113051945</v>
      </c>
      <c r="E340" s="384">
        <v>5913321.7113051945</v>
      </c>
      <c r="F340" s="385">
        <v>5913321.7113051945</v>
      </c>
      <c r="G340" s="403">
        <v>7391652.1391314939</v>
      </c>
      <c r="H340" s="404">
        <v>6502554.2616389841</v>
      </c>
      <c r="I340" s="384">
        <v>18629063.011408094</v>
      </c>
      <c r="J340" s="398">
        <v>74.126001558153675</v>
      </c>
    </row>
    <row r="341" spans="1:10" ht="30" customHeight="1" thickBot="1" x14ac:dyDescent="0.3">
      <c r="A341" s="376">
        <v>13</v>
      </c>
      <c r="B341" s="377" t="s">
        <v>385</v>
      </c>
      <c r="C341" s="379">
        <v>18052848.323187478</v>
      </c>
      <c r="D341" s="378">
        <v>4011744.07181944</v>
      </c>
      <c r="E341" s="379">
        <v>4011744.07181944</v>
      </c>
      <c r="F341" s="378">
        <v>5014680.0897742994</v>
      </c>
      <c r="G341" s="379">
        <v>5014680.0897742994</v>
      </c>
      <c r="H341" s="378">
        <v>4892033.3562501371</v>
      </c>
      <c r="I341" s="379">
        <v>13160814.966937341</v>
      </c>
      <c r="J341" s="396">
        <v>72.901598303649948</v>
      </c>
    </row>
    <row r="342" spans="1:10" ht="30" customHeight="1" thickBot="1" x14ac:dyDescent="0.3">
      <c r="A342" s="383">
        <v>14</v>
      </c>
      <c r="B342" s="377" t="s">
        <v>744</v>
      </c>
      <c r="C342" s="384">
        <v>32903030.626612138</v>
      </c>
      <c r="D342" s="385">
        <v>7741889.5592028564</v>
      </c>
      <c r="E342" s="384">
        <v>7741889.5592028564</v>
      </c>
      <c r="F342" s="385">
        <v>7741889.5592028564</v>
      </c>
      <c r="G342" s="403">
        <v>9677361.9490035698</v>
      </c>
      <c r="H342" s="385">
        <v>7948109.851138223</v>
      </c>
      <c r="I342" s="384">
        <v>24954920.775473915</v>
      </c>
      <c r="J342" s="398">
        <v>75.843836571365102</v>
      </c>
    </row>
    <row r="343" spans="1:10" ht="30" customHeight="1" thickBot="1" x14ac:dyDescent="0.3">
      <c r="A343" s="376">
        <v>15</v>
      </c>
      <c r="B343" s="377" t="s">
        <v>745</v>
      </c>
      <c r="C343" s="379">
        <v>25370491.070341457</v>
      </c>
      <c r="D343" s="378">
        <v>5969527.3106685784</v>
      </c>
      <c r="E343" s="379">
        <v>5969527.3106685784</v>
      </c>
      <c r="F343" s="378">
        <v>5969527.3106685784</v>
      </c>
      <c r="G343" s="379">
        <v>7461909.1383357225</v>
      </c>
      <c r="H343" s="378">
        <v>10912717.576944556</v>
      </c>
      <c r="I343" s="379">
        <v>14457773.493396901</v>
      </c>
      <c r="J343" s="396">
        <v>56.986573311930442</v>
      </c>
    </row>
    <row r="344" spans="1:10" ht="30" customHeight="1" thickBot="1" x14ac:dyDescent="0.3">
      <c r="A344" s="383">
        <v>16</v>
      </c>
      <c r="B344" s="377" t="s">
        <v>746</v>
      </c>
      <c r="C344" s="384">
        <v>14973269.050907886</v>
      </c>
      <c r="D344" s="385">
        <v>3523122.1296253847</v>
      </c>
      <c r="E344" s="384">
        <v>3523122.1296253847</v>
      </c>
      <c r="F344" s="385">
        <v>3523122.1296253847</v>
      </c>
      <c r="G344" s="403">
        <v>4403902.6620317306</v>
      </c>
      <c r="H344" s="385">
        <v>3831275.8062174469</v>
      </c>
      <c r="I344" s="384">
        <v>11141993.244690439</v>
      </c>
      <c r="J344" s="398">
        <v>74.412562859911063</v>
      </c>
    </row>
    <row r="345" spans="1:10" ht="30" customHeight="1" thickBot="1" x14ac:dyDescent="0.3">
      <c r="A345" s="387"/>
      <c r="B345" s="388" t="s">
        <v>396</v>
      </c>
      <c r="C345" s="389">
        <f t="shared" ref="C345:H345" si="49">SUM(C329:C344)</f>
        <v>511002936.01590663</v>
      </c>
      <c r="D345" s="388">
        <f t="shared" si="49"/>
        <v>119999999.99999972</v>
      </c>
      <c r="E345" s="389">
        <f t="shared" si="49"/>
        <v>119999999.99999972</v>
      </c>
      <c r="F345" s="388">
        <f t="shared" si="49"/>
        <v>121002936.01795457</v>
      </c>
      <c r="G345" s="389">
        <f t="shared" si="49"/>
        <v>149999999.99999967</v>
      </c>
      <c r="H345" s="388">
        <f t="shared" si="49"/>
        <v>121428418.61570244</v>
      </c>
      <c r="I345" s="389">
        <f>SUM(I329:I344)</f>
        <v>389574517.40225136</v>
      </c>
      <c r="J345" s="399">
        <f>I345/C345*100</f>
        <v>76.23723660760426</v>
      </c>
    </row>
    <row r="346" spans="1:10" ht="35.1" customHeight="1" x14ac:dyDescent="0.25"/>
    <row r="347" spans="1:10" ht="35.1" customHeight="1" x14ac:dyDescent="0.25"/>
  </sheetData>
  <pageMargins left="0.7" right="0.7" top="0.75" bottom="0.75" header="0.3" footer="0.3"/>
  <pageSetup scale="77" fitToHeight="0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zoomScale="80" zoomScaleNormal="80" workbookViewId="0">
      <pane xSplit="2" ySplit="5" topLeftCell="K6" activePane="bottomRight" state="frozen"/>
      <selection pane="topRight" activeCell="B1" sqref="B1"/>
      <selection pane="bottomLeft" activeCell="A2" sqref="A2"/>
      <selection pane="bottomRight" activeCell="A26" sqref="A1:V26"/>
    </sheetView>
  </sheetViews>
  <sheetFormatPr defaultColWidth="9.28515625" defaultRowHeight="16.5" x14ac:dyDescent="0.25"/>
  <cols>
    <col min="1" max="1" width="9.28515625" style="161"/>
    <col min="2" max="2" width="30.5703125" style="161" customWidth="1"/>
    <col min="3" max="4" width="12.7109375" style="161" customWidth="1"/>
    <col min="5" max="5" width="12.28515625" style="161" customWidth="1"/>
    <col min="6" max="6" width="16.5703125" style="161" customWidth="1"/>
    <col min="7" max="7" width="14" style="161" customWidth="1"/>
    <col min="8" max="8" width="12" style="161" customWidth="1"/>
    <col min="9" max="9" width="14.28515625" style="161" customWidth="1"/>
    <col min="10" max="10" width="12.5703125" style="161" customWidth="1"/>
    <col min="11" max="11" width="12.7109375" style="161" customWidth="1"/>
    <col min="12" max="12" width="14.42578125" style="161" customWidth="1"/>
    <col min="13" max="13" width="13.5703125" style="161" customWidth="1"/>
    <col min="14" max="14" width="16.5703125" style="161" customWidth="1"/>
    <col min="15" max="15" width="13.7109375" style="161" customWidth="1"/>
    <col min="16" max="16" width="14.140625" style="161" customWidth="1"/>
    <col min="17" max="17" width="12.5703125" style="161" customWidth="1"/>
    <col min="18" max="18" width="14.28515625" style="161" bestFit="1" customWidth="1"/>
    <col min="19" max="19" width="12.7109375" style="161" customWidth="1"/>
    <col min="20" max="20" width="11" style="161" customWidth="1"/>
    <col min="21" max="21" width="14.42578125" style="161" customWidth="1"/>
    <col min="22" max="22" width="15.28515625" style="161" customWidth="1"/>
    <col min="23" max="16384" width="9.28515625" style="161"/>
  </cols>
  <sheetData>
    <row r="1" spans="1:22" s="278" customFormat="1" ht="28.5" customHeight="1" x14ac:dyDescent="0.25">
      <c r="A1" s="277"/>
      <c r="U1" s="471" t="s">
        <v>419</v>
      </c>
      <c r="V1" s="471"/>
    </row>
    <row r="2" spans="1:22" s="135" customFormat="1" ht="22.5" customHeight="1" x14ac:dyDescent="0.25">
      <c r="A2" s="438" t="s">
        <v>435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</row>
    <row r="3" spans="1:22" s="135" customFormat="1" ht="27" customHeight="1" thickBot="1" x14ac:dyDescent="0.3">
      <c r="A3" s="439" t="s">
        <v>418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/>
    </row>
    <row r="4" spans="1:22" s="171" customFormat="1" ht="38.25" customHeight="1" thickBot="1" x14ac:dyDescent="0.3">
      <c r="A4" s="472" t="s">
        <v>415</v>
      </c>
      <c r="B4" s="472" t="s">
        <v>416</v>
      </c>
      <c r="C4" s="464" t="s">
        <v>390</v>
      </c>
      <c r="D4" s="464"/>
      <c r="E4" s="464"/>
      <c r="F4" s="464"/>
      <c r="G4" s="464"/>
      <c r="H4" s="464"/>
      <c r="I4" s="464" t="s">
        <v>394</v>
      </c>
      <c r="J4" s="464"/>
      <c r="K4" s="464"/>
      <c r="L4" s="464"/>
      <c r="M4" s="464"/>
      <c r="N4" s="464"/>
      <c r="O4" s="464"/>
      <c r="P4" s="464"/>
      <c r="Q4" s="464"/>
      <c r="R4" s="464"/>
      <c r="S4" s="172" t="s">
        <v>436</v>
      </c>
      <c r="T4" s="464" t="s">
        <v>393</v>
      </c>
      <c r="U4" s="464"/>
      <c r="V4" s="172" t="s">
        <v>432</v>
      </c>
    </row>
    <row r="5" spans="1:22" s="191" customFormat="1" ht="97.5" customHeight="1" thickBot="1" x14ac:dyDescent="0.3">
      <c r="A5" s="473"/>
      <c r="B5" s="473"/>
      <c r="C5" s="162" t="s">
        <v>28</v>
      </c>
      <c r="D5" s="162" t="s">
        <v>282</v>
      </c>
      <c r="E5" s="162" t="s">
        <v>340</v>
      </c>
      <c r="F5" s="162" t="s">
        <v>347</v>
      </c>
      <c r="G5" s="162" t="s">
        <v>351</v>
      </c>
      <c r="H5" s="162" t="s">
        <v>367</v>
      </c>
      <c r="I5" s="162" t="s">
        <v>380</v>
      </c>
      <c r="J5" s="162" t="s">
        <v>345</v>
      </c>
      <c r="K5" s="162" t="s">
        <v>346</v>
      </c>
      <c r="L5" s="162" t="s">
        <v>352</v>
      </c>
      <c r="M5" s="162" t="s">
        <v>413</v>
      </c>
      <c r="N5" s="162" t="s">
        <v>359</v>
      </c>
      <c r="O5" s="162" t="s">
        <v>361</v>
      </c>
      <c r="P5" s="162" t="s">
        <v>437</v>
      </c>
      <c r="Q5" s="162" t="s">
        <v>407</v>
      </c>
      <c r="R5" s="162" t="s">
        <v>76</v>
      </c>
      <c r="S5" s="162" t="s">
        <v>368</v>
      </c>
      <c r="T5" s="162" t="s">
        <v>369</v>
      </c>
      <c r="U5" s="162" t="s">
        <v>370</v>
      </c>
      <c r="V5" s="162" t="s">
        <v>343</v>
      </c>
    </row>
    <row r="6" spans="1:22" ht="35.1" customHeight="1" thickBot="1" x14ac:dyDescent="0.3">
      <c r="A6" s="173">
        <v>1</v>
      </c>
      <c r="B6" s="167" t="s">
        <v>357</v>
      </c>
      <c r="C6" s="192">
        <v>17507.27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</row>
    <row r="7" spans="1:22" ht="35.1" customHeight="1" thickBot="1" x14ac:dyDescent="0.3">
      <c r="A7" s="173">
        <v>2</v>
      </c>
      <c r="B7" s="167" t="s">
        <v>341</v>
      </c>
      <c r="C7" s="169"/>
      <c r="D7" s="169"/>
      <c r="E7" s="169">
        <v>37613.18</v>
      </c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</row>
    <row r="8" spans="1:22" ht="35.1" customHeight="1" thickBot="1" x14ac:dyDescent="0.3">
      <c r="A8" s="173">
        <v>3</v>
      </c>
      <c r="B8" s="167" t="s">
        <v>339</v>
      </c>
      <c r="C8" s="169"/>
      <c r="D8" s="169">
        <v>225947</v>
      </c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>
        <v>3798.06</v>
      </c>
      <c r="U8" s="95">
        <v>7062</v>
      </c>
      <c r="V8" s="169"/>
    </row>
    <row r="9" spans="1:22" ht="35.1" customHeight="1" thickBot="1" x14ac:dyDescent="0.3">
      <c r="A9" s="173">
        <v>4</v>
      </c>
      <c r="B9" s="167" t="s">
        <v>366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>
        <v>370751.69</v>
      </c>
      <c r="Q9" s="169"/>
      <c r="R9" s="169"/>
      <c r="S9" s="169"/>
      <c r="T9" s="169"/>
      <c r="U9" s="169"/>
      <c r="V9" s="169"/>
    </row>
    <row r="10" spans="1:22" ht="35.1" customHeight="1" thickBot="1" x14ac:dyDescent="0.3">
      <c r="A10" s="173">
        <v>5</v>
      </c>
      <c r="B10" s="167" t="s">
        <v>349</v>
      </c>
      <c r="C10" s="169"/>
      <c r="D10" s="169"/>
      <c r="E10" s="169"/>
      <c r="F10" s="169">
        <v>23000</v>
      </c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>
        <v>49000</v>
      </c>
      <c r="T10" s="169"/>
      <c r="U10" s="169"/>
      <c r="V10" s="169"/>
    </row>
    <row r="11" spans="1:22" ht="35.1" customHeight="1" thickBot="1" x14ac:dyDescent="0.3">
      <c r="A11" s="173">
        <v>6</v>
      </c>
      <c r="B11" s="167" t="s">
        <v>360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</row>
    <row r="12" spans="1:22" ht="35.1" customHeight="1" thickBot="1" x14ac:dyDescent="0.3">
      <c r="A12" s="173">
        <v>7</v>
      </c>
      <c r="B12" s="167" t="s">
        <v>358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>
        <v>517500</v>
      </c>
      <c r="N12" s="169">
        <v>300000</v>
      </c>
      <c r="O12" s="169"/>
      <c r="P12" s="169">
        <v>85052.56</v>
      </c>
      <c r="Q12" s="169"/>
      <c r="R12" s="169"/>
      <c r="S12" s="169"/>
      <c r="T12" s="169"/>
      <c r="U12" s="169"/>
      <c r="V12" s="169"/>
    </row>
    <row r="13" spans="1:22" ht="35.1" customHeight="1" thickBot="1" x14ac:dyDescent="0.3">
      <c r="A13" s="173">
        <v>8</v>
      </c>
      <c r="B13" s="167" t="s">
        <v>344</v>
      </c>
      <c r="C13" s="169"/>
      <c r="D13" s="169"/>
      <c r="E13" s="169"/>
      <c r="F13" s="169"/>
      <c r="G13" s="169"/>
      <c r="H13" s="169"/>
      <c r="I13" s="169"/>
      <c r="J13" s="169">
        <v>687500</v>
      </c>
      <c r="K13" s="169">
        <v>41387</v>
      </c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>
        <v>2275000</v>
      </c>
    </row>
    <row r="14" spans="1:22" ht="35.1" customHeight="1" thickBot="1" x14ac:dyDescent="0.3">
      <c r="A14" s="173">
        <v>9</v>
      </c>
      <c r="B14" s="167" t="s">
        <v>342</v>
      </c>
      <c r="C14" s="169"/>
      <c r="D14" s="169"/>
      <c r="E14" s="169"/>
      <c r="F14" s="169"/>
      <c r="G14" s="169"/>
      <c r="H14" s="169"/>
      <c r="I14" s="169">
        <v>347355.24</v>
      </c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</row>
    <row r="15" spans="1:22" ht="35.1" customHeight="1" thickBot="1" x14ac:dyDescent="0.3">
      <c r="A15" s="173">
        <v>10</v>
      </c>
      <c r="B15" s="167" t="s">
        <v>364</v>
      </c>
      <c r="C15" s="169"/>
      <c r="D15" s="169"/>
      <c r="E15" s="169"/>
      <c r="F15" s="169"/>
      <c r="G15" s="169">
        <v>240679.48</v>
      </c>
      <c r="H15" s="192">
        <v>358575.97</v>
      </c>
      <c r="I15" s="169"/>
      <c r="J15" s="169"/>
      <c r="K15" s="169"/>
      <c r="L15" s="169"/>
      <c r="M15" s="169"/>
      <c r="N15" s="169"/>
      <c r="O15" s="169"/>
      <c r="P15" s="169">
        <v>279848.03999999998</v>
      </c>
      <c r="Q15" s="169"/>
      <c r="R15" s="169"/>
      <c r="S15" s="169"/>
      <c r="T15" s="169"/>
      <c r="U15" s="169"/>
      <c r="V15" s="169"/>
    </row>
    <row r="16" spans="1:22" ht="35.1" customHeight="1" thickBot="1" x14ac:dyDescent="0.3">
      <c r="A16" s="173">
        <v>11</v>
      </c>
      <c r="B16" s="167" t="s">
        <v>356</v>
      </c>
      <c r="C16" s="192">
        <v>102125</v>
      </c>
      <c r="D16" s="169"/>
      <c r="E16" s="169"/>
      <c r="F16" s="169"/>
      <c r="G16" s="169"/>
      <c r="H16" s="192"/>
      <c r="I16" s="169"/>
      <c r="J16" s="169"/>
      <c r="K16" s="169"/>
      <c r="L16" s="169"/>
      <c r="M16" s="169"/>
      <c r="N16" s="169"/>
      <c r="O16" s="169"/>
      <c r="P16" s="169"/>
      <c r="Q16" s="194">
        <v>507312.23</v>
      </c>
      <c r="R16" s="169"/>
      <c r="S16" s="169"/>
      <c r="T16" s="169"/>
      <c r="U16" s="169"/>
      <c r="V16" s="169"/>
    </row>
    <row r="17" spans="1:22" ht="35.1" customHeight="1" thickBot="1" x14ac:dyDescent="0.3">
      <c r="A17" s="173">
        <v>12</v>
      </c>
      <c r="B17" s="167" t="s">
        <v>365</v>
      </c>
      <c r="C17" s="192"/>
      <c r="D17" s="169"/>
      <c r="E17" s="169"/>
      <c r="F17" s="169"/>
      <c r="G17" s="169"/>
      <c r="H17" s="192"/>
      <c r="I17" s="169"/>
      <c r="J17" s="169"/>
      <c r="K17" s="169"/>
      <c r="L17" s="169"/>
      <c r="M17" s="169"/>
      <c r="N17" s="169"/>
      <c r="O17" s="169"/>
      <c r="P17" s="169">
        <v>972981.55</v>
      </c>
      <c r="Q17" s="169"/>
      <c r="R17" s="169">
        <v>1019420.6</v>
      </c>
      <c r="S17" s="169"/>
      <c r="T17" s="169"/>
      <c r="U17" s="95">
        <v>17216.41</v>
      </c>
      <c r="V17" s="169"/>
    </row>
    <row r="18" spans="1:22" ht="35.1" customHeight="1" thickBot="1" x14ac:dyDescent="0.3">
      <c r="A18" s="173">
        <v>13</v>
      </c>
      <c r="B18" s="167" t="s">
        <v>363</v>
      </c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>
        <v>126268.62</v>
      </c>
      <c r="Q18" s="169"/>
      <c r="R18" s="169"/>
      <c r="S18" s="169"/>
      <c r="T18" s="169"/>
      <c r="U18" s="169"/>
      <c r="V18" s="169"/>
    </row>
    <row r="19" spans="1:22" ht="35.1" customHeight="1" thickBot="1" x14ac:dyDescent="0.3">
      <c r="A19" s="173">
        <v>14</v>
      </c>
      <c r="B19" s="167" t="s">
        <v>350</v>
      </c>
      <c r="C19" s="169"/>
      <c r="D19" s="169"/>
      <c r="E19" s="169"/>
      <c r="F19" s="169">
        <v>103500</v>
      </c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</row>
    <row r="20" spans="1:22" ht="35.1" customHeight="1" thickBot="1" x14ac:dyDescent="0.3">
      <c r="A20" s="173">
        <v>15</v>
      </c>
      <c r="B20" s="167" t="s">
        <v>353</v>
      </c>
      <c r="C20" s="192">
        <v>4096.67</v>
      </c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95">
        <v>1888.95</v>
      </c>
      <c r="V20" s="169"/>
    </row>
    <row r="21" spans="1:22" ht="35.1" customHeight="1" thickBot="1" x14ac:dyDescent="0.3">
      <c r="A21" s="173">
        <v>16</v>
      </c>
      <c r="B21" s="167" t="s">
        <v>354</v>
      </c>
      <c r="C21" s="192">
        <v>246925.31</v>
      </c>
      <c r="D21" s="169">
        <v>1640</v>
      </c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95">
        <v>171.6</v>
      </c>
      <c r="V21" s="169"/>
    </row>
    <row r="22" spans="1:22" ht="35.1" customHeight="1" thickBot="1" x14ac:dyDescent="0.3">
      <c r="A22" s="173">
        <v>17</v>
      </c>
      <c r="B22" s="167" t="s">
        <v>362</v>
      </c>
      <c r="C22" s="192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>
        <v>100000</v>
      </c>
      <c r="P22" s="169"/>
      <c r="Q22" s="169"/>
      <c r="R22" s="169"/>
      <c r="S22" s="169"/>
      <c r="T22" s="169"/>
      <c r="U22" s="169"/>
      <c r="V22" s="169"/>
    </row>
    <row r="23" spans="1:22" ht="35.1" customHeight="1" thickBot="1" x14ac:dyDescent="0.3">
      <c r="A23" s="173">
        <v>18</v>
      </c>
      <c r="B23" s="167" t="s">
        <v>348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</row>
    <row r="24" spans="1:22" ht="35.1" customHeight="1" thickBot="1" x14ac:dyDescent="0.3">
      <c r="A24" s="173">
        <v>19</v>
      </c>
      <c r="B24" s="167" t="s">
        <v>355</v>
      </c>
      <c r="C24" s="192">
        <v>3005</v>
      </c>
      <c r="D24" s="169"/>
      <c r="E24" s="169"/>
      <c r="F24" s="169">
        <v>103500</v>
      </c>
      <c r="G24" s="169"/>
      <c r="H24" s="169"/>
      <c r="I24" s="169"/>
      <c r="J24" s="169"/>
      <c r="K24" s="169"/>
      <c r="L24" s="169">
        <v>517500</v>
      </c>
      <c r="M24" s="169"/>
      <c r="N24" s="169"/>
      <c r="O24" s="169"/>
      <c r="P24" s="169"/>
      <c r="Q24" s="169"/>
      <c r="R24" s="169"/>
      <c r="S24" s="169"/>
      <c r="T24" s="169"/>
      <c r="U24" s="169"/>
      <c r="V24" s="169"/>
    </row>
    <row r="25" spans="1:22" s="171" customFormat="1" ht="35.1" customHeight="1" thickBot="1" x14ac:dyDescent="0.3">
      <c r="A25" s="465" t="s">
        <v>420</v>
      </c>
      <c r="B25" s="465"/>
      <c r="C25" s="193">
        <f t="shared" ref="C25:V25" si="0">SUM(C6:C24)</f>
        <v>373659.25</v>
      </c>
      <c r="D25" s="193">
        <f t="shared" si="0"/>
        <v>227587</v>
      </c>
      <c r="E25" s="193">
        <f t="shared" si="0"/>
        <v>37613.18</v>
      </c>
      <c r="F25" s="193">
        <f t="shared" si="0"/>
        <v>230000</v>
      </c>
      <c r="G25" s="193">
        <f t="shared" si="0"/>
        <v>240679.48</v>
      </c>
      <c r="H25" s="193">
        <f t="shared" si="0"/>
        <v>358575.97</v>
      </c>
      <c r="I25" s="193">
        <f t="shared" si="0"/>
        <v>347355.24</v>
      </c>
      <c r="J25" s="193">
        <f t="shared" si="0"/>
        <v>687500</v>
      </c>
      <c r="K25" s="193">
        <f t="shared" si="0"/>
        <v>41387</v>
      </c>
      <c r="L25" s="193">
        <f t="shared" si="0"/>
        <v>517500</v>
      </c>
      <c r="M25" s="193">
        <f t="shared" si="0"/>
        <v>517500</v>
      </c>
      <c r="N25" s="193">
        <f t="shared" si="0"/>
        <v>300000</v>
      </c>
      <c r="O25" s="193">
        <f t="shared" si="0"/>
        <v>100000</v>
      </c>
      <c r="P25" s="193">
        <f t="shared" si="0"/>
        <v>1834902.46</v>
      </c>
      <c r="Q25" s="193">
        <f t="shared" si="0"/>
        <v>507312.23</v>
      </c>
      <c r="R25" s="193">
        <f t="shared" si="0"/>
        <v>1019420.6</v>
      </c>
      <c r="S25" s="193">
        <f t="shared" si="0"/>
        <v>49000</v>
      </c>
      <c r="T25" s="193">
        <f t="shared" si="0"/>
        <v>3798.06</v>
      </c>
      <c r="U25" s="193">
        <f t="shared" si="0"/>
        <v>26338.959999999999</v>
      </c>
      <c r="V25" s="193">
        <f t="shared" si="0"/>
        <v>2275000</v>
      </c>
    </row>
    <row r="26" spans="1:22" s="171" customFormat="1" ht="35.1" customHeight="1" thickBot="1" x14ac:dyDescent="0.3">
      <c r="A26" s="465" t="s">
        <v>416</v>
      </c>
      <c r="B26" s="465"/>
      <c r="C26" s="162">
        <f t="shared" ref="C26:V26" si="1">COUNT(C6:C24)</f>
        <v>5</v>
      </c>
      <c r="D26" s="162">
        <f t="shared" si="1"/>
        <v>2</v>
      </c>
      <c r="E26" s="162">
        <f t="shared" si="1"/>
        <v>1</v>
      </c>
      <c r="F26" s="162">
        <f t="shared" si="1"/>
        <v>3</v>
      </c>
      <c r="G26" s="162">
        <f t="shared" si="1"/>
        <v>1</v>
      </c>
      <c r="H26" s="162">
        <f t="shared" si="1"/>
        <v>1</v>
      </c>
      <c r="I26" s="162">
        <f t="shared" si="1"/>
        <v>1</v>
      </c>
      <c r="J26" s="162">
        <f t="shared" si="1"/>
        <v>1</v>
      </c>
      <c r="K26" s="162">
        <f t="shared" si="1"/>
        <v>1</v>
      </c>
      <c r="L26" s="162">
        <f t="shared" si="1"/>
        <v>1</v>
      </c>
      <c r="M26" s="162">
        <f t="shared" si="1"/>
        <v>1</v>
      </c>
      <c r="N26" s="162">
        <f t="shared" si="1"/>
        <v>1</v>
      </c>
      <c r="O26" s="162">
        <f t="shared" si="1"/>
        <v>1</v>
      </c>
      <c r="P26" s="162">
        <f t="shared" si="1"/>
        <v>5</v>
      </c>
      <c r="Q26" s="162">
        <f t="shared" si="1"/>
        <v>1</v>
      </c>
      <c r="R26" s="162">
        <f t="shared" si="1"/>
        <v>1</v>
      </c>
      <c r="S26" s="162">
        <f t="shared" si="1"/>
        <v>1</v>
      </c>
      <c r="T26" s="162">
        <f t="shared" si="1"/>
        <v>1</v>
      </c>
      <c r="U26" s="162">
        <f t="shared" si="1"/>
        <v>4</v>
      </c>
      <c r="V26" s="162">
        <f t="shared" si="1"/>
        <v>1</v>
      </c>
    </row>
  </sheetData>
  <sortState ref="A6:W24">
    <sortCondition ref="B6:B24"/>
  </sortState>
  <mergeCells count="10">
    <mergeCell ref="U1:V1"/>
    <mergeCell ref="A2:V2"/>
    <mergeCell ref="A3:V3"/>
    <mergeCell ref="A25:B25"/>
    <mergeCell ref="A26:B26"/>
    <mergeCell ref="C4:H4"/>
    <mergeCell ref="I4:R4"/>
    <mergeCell ref="T4:U4"/>
    <mergeCell ref="A4:A5"/>
    <mergeCell ref="B4:B5"/>
  </mergeCells>
  <printOptions horizontalCentered="1" verticalCentered="1"/>
  <pageMargins left="0.51" right="0.4" top="0.75" bottom="0.75" header="0.3" footer="0.3"/>
  <pageSetup scale="42" fitToHeight="0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5" topLeftCell="C6" activePane="bottomRight" state="frozen"/>
      <selection pane="topRight" activeCell="B1" sqref="B1"/>
      <selection pane="bottomLeft" activeCell="A2" sqref="A2"/>
      <selection pane="bottomRight" activeCell="A12" sqref="A1:I12"/>
    </sheetView>
  </sheetViews>
  <sheetFormatPr defaultColWidth="9.28515625" defaultRowHeight="16.5" x14ac:dyDescent="0.25"/>
  <cols>
    <col min="1" max="1" width="5.85546875" style="8" customWidth="1"/>
    <col min="2" max="2" width="26.7109375" style="8" customWidth="1"/>
    <col min="3" max="3" width="16.28515625" style="8" bestFit="1" customWidth="1"/>
    <col min="4" max="4" width="16.28515625" style="8" customWidth="1"/>
    <col min="5" max="5" width="14.7109375" style="8" customWidth="1"/>
    <col min="6" max="6" width="16" style="8" customWidth="1"/>
    <col min="7" max="7" width="13.7109375" style="8" customWidth="1"/>
    <col min="8" max="8" width="12.42578125" style="8" customWidth="1"/>
    <col min="9" max="9" width="12.5703125" style="8" bestFit="1" customWidth="1"/>
    <col min="10" max="10" width="14.7109375" style="8" customWidth="1"/>
    <col min="11" max="11" width="9.28515625" style="8"/>
    <col min="12" max="12" width="11" style="8" customWidth="1"/>
    <col min="13" max="16384" width="9.28515625" style="8"/>
  </cols>
  <sheetData>
    <row r="1" spans="1:9" s="85" customFormat="1" ht="39" customHeight="1" x14ac:dyDescent="0.25">
      <c r="A1" s="90"/>
      <c r="B1" s="90"/>
      <c r="H1" s="474" t="s">
        <v>419</v>
      </c>
      <c r="I1" s="474"/>
    </row>
    <row r="2" spans="1:9" s="82" customFormat="1" ht="30" customHeight="1" x14ac:dyDescent="0.25">
      <c r="A2" s="474" t="s">
        <v>438</v>
      </c>
      <c r="B2" s="474"/>
      <c r="C2" s="474"/>
      <c r="D2" s="474"/>
      <c r="E2" s="474"/>
      <c r="F2" s="474"/>
      <c r="G2" s="474"/>
      <c r="H2" s="474"/>
      <c r="I2" s="474"/>
    </row>
    <row r="3" spans="1:9" s="82" customFormat="1" ht="36" customHeight="1" thickBot="1" x14ac:dyDescent="0.3">
      <c r="A3" s="475" t="s">
        <v>418</v>
      </c>
      <c r="B3" s="475"/>
      <c r="C3" s="475"/>
      <c r="D3" s="475"/>
      <c r="E3" s="475"/>
      <c r="F3" s="475"/>
      <c r="G3" s="475"/>
      <c r="H3" s="475"/>
      <c r="I3" s="475"/>
    </row>
    <row r="4" spans="1:9" s="82" customFormat="1" ht="36" customHeight="1" thickBot="1" x14ac:dyDescent="0.3">
      <c r="A4" s="477" t="s">
        <v>415</v>
      </c>
      <c r="B4" s="477" t="s">
        <v>416</v>
      </c>
      <c r="C4" s="477" t="s">
        <v>390</v>
      </c>
      <c r="D4" s="477"/>
      <c r="E4" s="477"/>
      <c r="F4" s="477" t="s">
        <v>394</v>
      </c>
      <c r="G4" s="477"/>
      <c r="H4" s="477"/>
      <c r="I4" s="477"/>
    </row>
    <row r="5" spans="1:9" ht="85.5" customHeight="1" thickBot="1" x14ac:dyDescent="0.3">
      <c r="A5" s="477"/>
      <c r="B5" s="477"/>
      <c r="C5" s="196" t="s">
        <v>174</v>
      </c>
      <c r="D5" s="196" t="s">
        <v>179</v>
      </c>
      <c r="E5" s="196" t="s">
        <v>180</v>
      </c>
      <c r="F5" s="196" t="s">
        <v>183</v>
      </c>
      <c r="G5" s="196" t="s">
        <v>176</v>
      </c>
      <c r="H5" s="197" t="s">
        <v>89</v>
      </c>
      <c r="I5" s="197" t="s">
        <v>184</v>
      </c>
    </row>
    <row r="6" spans="1:9" ht="24.95" customHeight="1" thickBot="1" x14ac:dyDescent="0.3">
      <c r="A6" s="195">
        <v>1</v>
      </c>
      <c r="B6" s="204" t="s">
        <v>178</v>
      </c>
      <c r="C6" s="198"/>
      <c r="D6" s="198"/>
      <c r="E6" s="198"/>
      <c r="F6" s="198"/>
      <c r="G6" s="199">
        <v>165600</v>
      </c>
      <c r="H6" s="198">
        <v>110454</v>
      </c>
      <c r="I6" s="198">
        <v>105368</v>
      </c>
    </row>
    <row r="7" spans="1:9" ht="24.95" customHeight="1" thickBot="1" x14ac:dyDescent="0.3">
      <c r="A7" s="195">
        <v>2</v>
      </c>
      <c r="B7" s="205" t="s">
        <v>182</v>
      </c>
      <c r="C7" s="198"/>
      <c r="D7" s="198"/>
      <c r="E7" s="198"/>
      <c r="F7" s="198"/>
      <c r="G7" s="198"/>
      <c r="H7" s="201">
        <v>396373.42</v>
      </c>
      <c r="I7" s="198">
        <v>234295.95</v>
      </c>
    </row>
    <row r="8" spans="1:9" ht="24.95" customHeight="1" thickBot="1" x14ac:dyDescent="0.3">
      <c r="A8" s="195">
        <v>3</v>
      </c>
      <c r="B8" s="204" t="s">
        <v>177</v>
      </c>
      <c r="C8" s="198"/>
      <c r="D8" s="198"/>
      <c r="E8" s="198"/>
      <c r="F8" s="198">
        <v>161000</v>
      </c>
      <c r="G8" s="199">
        <v>161000</v>
      </c>
      <c r="H8" s="198"/>
      <c r="I8" s="198"/>
    </row>
    <row r="9" spans="1:9" ht="24.95" customHeight="1" thickBot="1" x14ac:dyDescent="0.3">
      <c r="A9" s="195">
        <v>4</v>
      </c>
      <c r="B9" s="205" t="s">
        <v>181</v>
      </c>
      <c r="C9" s="198"/>
      <c r="D9" s="198"/>
      <c r="E9" s="198"/>
      <c r="F9" s="198"/>
      <c r="G9" s="198"/>
      <c r="H9" s="201">
        <v>249736.5</v>
      </c>
      <c r="I9" s="202">
        <v>97831.52</v>
      </c>
    </row>
    <row r="10" spans="1:9" ht="24.95" customHeight="1" thickBot="1" x14ac:dyDescent="0.3">
      <c r="A10" s="195">
        <v>5</v>
      </c>
      <c r="B10" s="206" t="s">
        <v>175</v>
      </c>
      <c r="C10" s="198">
        <v>798018.98</v>
      </c>
      <c r="D10" s="198">
        <v>2094544.62</v>
      </c>
      <c r="E10" s="198">
        <v>44989.02</v>
      </c>
      <c r="F10" s="198"/>
      <c r="G10" s="199">
        <v>414000</v>
      </c>
      <c r="H10" s="198"/>
      <c r="I10" s="198"/>
    </row>
    <row r="11" spans="1:9" s="9" customFormat="1" ht="24.95" customHeight="1" thickBot="1" x14ac:dyDescent="0.3">
      <c r="A11" s="465" t="s">
        <v>420</v>
      </c>
      <c r="B11" s="476"/>
      <c r="C11" s="203">
        <f t="shared" ref="C11:I11" si="0">SUM(C6:C10)</f>
        <v>798018.98</v>
      </c>
      <c r="D11" s="203">
        <f>SUM(D6:D10)</f>
        <v>2094544.62</v>
      </c>
      <c r="E11" s="203">
        <f>SUM(E6:E10)</f>
        <v>44989.02</v>
      </c>
      <c r="F11" s="203">
        <f t="shared" si="0"/>
        <v>161000</v>
      </c>
      <c r="G11" s="203">
        <f>SUM(G6:G10)</f>
        <v>740600</v>
      </c>
      <c r="H11" s="203">
        <f t="shared" si="0"/>
        <v>756563.91999999993</v>
      </c>
      <c r="I11" s="203">
        <f t="shared" si="0"/>
        <v>437495.47000000003</v>
      </c>
    </row>
    <row r="12" spans="1:9" ht="24.95" customHeight="1" thickBot="1" x14ac:dyDescent="0.3">
      <c r="A12" s="465" t="s">
        <v>416</v>
      </c>
      <c r="B12" s="476"/>
      <c r="C12" s="195">
        <f>COUNT(C6:C10)</f>
        <v>1</v>
      </c>
      <c r="D12" s="195">
        <f>COUNT(D6:D10)</f>
        <v>1</v>
      </c>
      <c r="E12" s="195">
        <f>COUNT(E6:E10)</f>
        <v>1</v>
      </c>
      <c r="F12" s="195">
        <f t="shared" ref="F12:I12" si="1">COUNT(F6:F10)</f>
        <v>1</v>
      </c>
      <c r="G12" s="195">
        <f>COUNT(G6:G10)</f>
        <v>3</v>
      </c>
      <c r="H12" s="195">
        <f t="shared" si="1"/>
        <v>3</v>
      </c>
      <c r="I12" s="195">
        <f t="shared" si="1"/>
        <v>3</v>
      </c>
    </row>
  </sheetData>
  <sortState ref="A6:I10">
    <sortCondition ref="B6:B10"/>
  </sortState>
  <mergeCells count="9">
    <mergeCell ref="H1:I1"/>
    <mergeCell ref="A2:I2"/>
    <mergeCell ref="A3:I3"/>
    <mergeCell ref="A11:B11"/>
    <mergeCell ref="A12:B12"/>
    <mergeCell ref="C4:E4"/>
    <mergeCell ref="F4:I4"/>
    <mergeCell ref="A4:A5"/>
    <mergeCell ref="B4:B5"/>
  </mergeCells>
  <pageMargins left="0.7" right="0.7" top="0.75" bottom="0.75" header="0.3" footer="0.3"/>
  <pageSetup scale="92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workbookViewId="0">
      <pane xSplit="2" ySplit="7" topLeftCell="J8" activePane="bottomRight" state="frozen"/>
      <selection pane="topRight" activeCell="B1" sqref="B1"/>
      <selection pane="bottomLeft" activeCell="A2" sqref="A2"/>
      <selection pane="bottomRight" activeCell="V7" sqref="V7"/>
    </sheetView>
  </sheetViews>
  <sheetFormatPr defaultColWidth="9.28515625" defaultRowHeight="13.5" x14ac:dyDescent="0.25"/>
  <cols>
    <col min="1" max="1" width="5.5703125" style="101" customWidth="1"/>
    <col min="2" max="2" width="20.28515625" style="101" customWidth="1"/>
    <col min="3" max="3" width="12.28515625" style="101" customWidth="1"/>
    <col min="4" max="4" width="17" style="101" customWidth="1"/>
    <col min="5" max="5" width="12.7109375" style="101" bestFit="1" customWidth="1"/>
    <col min="6" max="6" width="9.42578125" style="101" bestFit="1" customWidth="1"/>
    <col min="7" max="7" width="15" style="101" customWidth="1"/>
    <col min="8" max="8" width="11.42578125" style="101" customWidth="1"/>
    <col min="9" max="9" width="12.5703125" style="101" customWidth="1"/>
    <col min="10" max="10" width="11" style="101" customWidth="1"/>
    <col min="11" max="11" width="14" style="101" customWidth="1"/>
    <col min="12" max="12" width="14.28515625" style="101" bestFit="1" customWidth="1"/>
    <col min="13" max="13" width="13.42578125" style="101" customWidth="1"/>
    <col min="14" max="14" width="12.7109375" style="101" customWidth="1"/>
    <col min="15" max="15" width="10.5703125" style="101" customWidth="1"/>
    <col min="16" max="16" width="11.5703125" style="101" bestFit="1" customWidth="1"/>
    <col min="17" max="17" width="16.7109375" style="101" customWidth="1"/>
    <col min="18" max="19" width="13.28515625" style="101" customWidth="1"/>
    <col min="20" max="20" width="10.7109375" style="101" customWidth="1"/>
    <col min="21" max="16384" width="9.28515625" style="101"/>
  </cols>
  <sheetData>
    <row r="1" spans="1:21" s="209" customFormat="1" ht="39" customHeight="1" x14ac:dyDescent="0.25">
      <c r="B1" s="210"/>
      <c r="S1" s="480" t="s">
        <v>419</v>
      </c>
      <c r="T1" s="480"/>
    </row>
    <row r="2" spans="1:21" s="211" customFormat="1" ht="30" customHeight="1" x14ac:dyDescent="0.25">
      <c r="B2" s="480" t="s">
        <v>440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s="211" customFormat="1" ht="36" customHeight="1" x14ac:dyDescent="0.25">
      <c r="B3" s="481" t="s">
        <v>418</v>
      </c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</row>
    <row r="4" spans="1:21" ht="14.25" thickBot="1" x14ac:dyDescent="0.3"/>
    <row r="5" spans="1:21" s="102" customFormat="1" ht="35.25" customHeight="1" thickBot="1" x14ac:dyDescent="0.3">
      <c r="A5" s="482" t="s">
        <v>415</v>
      </c>
      <c r="B5" s="482" t="s">
        <v>441</v>
      </c>
      <c r="C5" s="450" t="s">
        <v>390</v>
      </c>
      <c r="D5" s="450"/>
      <c r="E5" s="450"/>
      <c r="F5" s="450"/>
      <c r="G5" s="450"/>
      <c r="H5" s="450"/>
      <c r="I5" s="450"/>
      <c r="J5" s="450"/>
      <c r="K5" s="450"/>
      <c r="L5" s="450" t="s">
        <v>394</v>
      </c>
      <c r="M5" s="450"/>
      <c r="N5" s="450"/>
      <c r="O5" s="450"/>
      <c r="P5" s="450" t="s">
        <v>414</v>
      </c>
      <c r="Q5" s="450"/>
      <c r="R5" s="450"/>
      <c r="S5" s="450" t="s">
        <v>393</v>
      </c>
      <c r="T5" s="450"/>
    </row>
    <row r="6" spans="1:21" s="102" customFormat="1" ht="27.75" customHeight="1" thickBot="1" x14ac:dyDescent="0.3">
      <c r="A6" s="483"/>
      <c r="B6" s="483"/>
      <c r="C6" s="450" t="s">
        <v>28</v>
      </c>
      <c r="D6" s="450" t="s">
        <v>185</v>
      </c>
      <c r="E6" s="450" t="s">
        <v>439</v>
      </c>
      <c r="F6" s="450"/>
      <c r="G6" s="450" t="s">
        <v>197</v>
      </c>
      <c r="H6" s="450" t="s">
        <v>199</v>
      </c>
      <c r="I6" s="450" t="s">
        <v>200</v>
      </c>
      <c r="J6" s="450" t="s">
        <v>201</v>
      </c>
      <c r="K6" s="450" t="s">
        <v>204</v>
      </c>
      <c r="L6" s="450" t="s">
        <v>186</v>
      </c>
      <c r="M6" s="450" t="s">
        <v>211</v>
      </c>
      <c r="N6" s="450" t="s">
        <v>61</v>
      </c>
      <c r="O6" s="450" t="s">
        <v>206</v>
      </c>
      <c r="P6" s="450" t="s">
        <v>203</v>
      </c>
      <c r="Q6" s="450" t="s">
        <v>210</v>
      </c>
      <c r="R6" s="450" t="s">
        <v>129</v>
      </c>
      <c r="S6" s="450" t="s">
        <v>208</v>
      </c>
      <c r="T6" s="450" t="s">
        <v>209</v>
      </c>
    </row>
    <row r="7" spans="1:21" s="100" customFormat="1" ht="95.25" customHeight="1" thickBot="1" x14ac:dyDescent="0.3">
      <c r="A7" s="484"/>
      <c r="B7" s="484"/>
      <c r="C7" s="450"/>
      <c r="D7" s="450"/>
      <c r="E7" s="138" t="s">
        <v>196</v>
      </c>
      <c r="F7" s="138" t="s">
        <v>202</v>
      </c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  <c r="T7" s="450"/>
    </row>
    <row r="8" spans="1:21" ht="30" customHeight="1" thickBot="1" x14ac:dyDescent="0.3">
      <c r="A8" s="137">
        <v>1</v>
      </c>
      <c r="B8" s="142" t="s">
        <v>194</v>
      </c>
      <c r="C8" s="160"/>
      <c r="D8" s="140">
        <v>98826.13</v>
      </c>
      <c r="E8" s="160">
        <v>147097.59</v>
      </c>
      <c r="F8" s="160"/>
      <c r="G8" s="160">
        <v>25306.94</v>
      </c>
      <c r="H8" s="160"/>
      <c r="I8" s="160"/>
      <c r="J8" s="160"/>
      <c r="K8" s="160"/>
      <c r="L8" s="160"/>
      <c r="M8" s="141">
        <v>116326.31</v>
      </c>
      <c r="N8" s="160">
        <v>257928.62</v>
      </c>
      <c r="O8" s="160"/>
      <c r="P8" s="160"/>
      <c r="Q8" s="160"/>
      <c r="R8" s="160"/>
      <c r="S8" s="160"/>
      <c r="T8" s="160"/>
    </row>
    <row r="9" spans="1:21" ht="30" customHeight="1" thickBot="1" x14ac:dyDescent="0.3">
      <c r="A9" s="137">
        <v>2</v>
      </c>
      <c r="B9" s="159" t="s">
        <v>187</v>
      </c>
      <c r="C9" s="160"/>
      <c r="D9" s="160"/>
      <c r="E9" s="160"/>
      <c r="F9" s="160"/>
      <c r="G9" s="160"/>
      <c r="H9" s="160"/>
      <c r="I9" s="160"/>
      <c r="J9" s="160">
        <v>31144.73</v>
      </c>
      <c r="K9" s="160"/>
      <c r="L9" s="160">
        <v>505310</v>
      </c>
      <c r="M9" s="160"/>
      <c r="N9" s="160"/>
      <c r="O9" s="160"/>
      <c r="P9" s="160"/>
      <c r="Q9" s="160"/>
      <c r="R9" s="160"/>
      <c r="S9" s="160"/>
      <c r="T9" s="160"/>
    </row>
    <row r="10" spans="1:21" ht="30" customHeight="1" thickBot="1" x14ac:dyDescent="0.3">
      <c r="A10" s="137">
        <v>3</v>
      </c>
      <c r="B10" s="142" t="s">
        <v>192</v>
      </c>
      <c r="C10" s="160"/>
      <c r="D10" s="140">
        <v>532194.42000000004</v>
      </c>
      <c r="E10" s="160"/>
      <c r="F10" s="160"/>
      <c r="G10" s="160"/>
      <c r="H10" s="160"/>
      <c r="I10" s="160"/>
      <c r="J10" s="160"/>
      <c r="K10" s="160"/>
      <c r="L10" s="160"/>
      <c r="M10" s="136">
        <v>828573.01</v>
      </c>
      <c r="N10" s="160">
        <v>834509</v>
      </c>
      <c r="O10" s="160"/>
      <c r="P10" s="160"/>
      <c r="Q10" s="160"/>
      <c r="R10" s="160"/>
      <c r="S10" s="160"/>
      <c r="T10" s="160"/>
    </row>
    <row r="11" spans="1:21" ht="30" customHeight="1" thickBot="1" x14ac:dyDescent="0.3">
      <c r="A11" s="137">
        <v>4</v>
      </c>
      <c r="B11" s="159" t="s">
        <v>189</v>
      </c>
      <c r="C11" s="160"/>
      <c r="D11" s="160"/>
      <c r="E11" s="160"/>
      <c r="F11" s="160"/>
      <c r="G11" s="160">
        <v>34373.61</v>
      </c>
      <c r="H11" s="160"/>
      <c r="I11" s="160"/>
      <c r="J11" s="160"/>
      <c r="K11" s="160"/>
      <c r="L11" s="160">
        <v>414000</v>
      </c>
      <c r="M11" s="160"/>
      <c r="N11" s="160"/>
      <c r="O11" s="160"/>
      <c r="P11" s="160"/>
      <c r="Q11" s="160"/>
      <c r="R11" s="160"/>
      <c r="S11" s="160"/>
      <c r="T11" s="160"/>
    </row>
    <row r="12" spans="1:21" ht="30" customHeight="1" thickBot="1" x14ac:dyDescent="0.3">
      <c r="A12" s="137">
        <v>5</v>
      </c>
      <c r="B12" s="142" t="s">
        <v>212</v>
      </c>
      <c r="C12" s="140"/>
      <c r="D12" s="140"/>
      <c r="E12" s="160"/>
      <c r="F12" s="160"/>
      <c r="G12" s="160"/>
      <c r="H12" s="160"/>
      <c r="I12" s="160"/>
      <c r="J12" s="160"/>
      <c r="K12" s="160"/>
      <c r="L12" s="140"/>
      <c r="M12" s="141">
        <v>470918.24</v>
      </c>
      <c r="N12" s="160"/>
      <c r="O12" s="160"/>
      <c r="P12" s="160"/>
      <c r="Q12" s="160"/>
      <c r="R12" s="160"/>
      <c r="S12" s="160"/>
      <c r="T12" s="160"/>
    </row>
    <row r="13" spans="1:21" ht="30" customHeight="1" thickBot="1" x14ac:dyDescent="0.3">
      <c r="A13" s="137">
        <v>6</v>
      </c>
      <c r="B13" s="159" t="s">
        <v>205</v>
      </c>
      <c r="C13" s="160"/>
      <c r="D13" s="160"/>
      <c r="E13" s="160"/>
      <c r="F13" s="160"/>
      <c r="G13" s="160"/>
      <c r="H13" s="160"/>
      <c r="I13" s="160"/>
      <c r="J13" s="160"/>
      <c r="K13" s="160">
        <v>6600</v>
      </c>
      <c r="L13" s="160"/>
      <c r="M13" s="141">
        <v>251269.84</v>
      </c>
      <c r="N13" s="160">
        <v>219615.11</v>
      </c>
      <c r="O13" s="160"/>
      <c r="P13" s="160"/>
      <c r="Q13" s="160"/>
      <c r="R13" s="160"/>
      <c r="S13" s="160"/>
      <c r="T13" s="160"/>
    </row>
    <row r="14" spans="1:21" ht="30" customHeight="1" thickBot="1" x14ac:dyDescent="0.3">
      <c r="A14" s="137">
        <v>7</v>
      </c>
      <c r="B14" s="142" t="s">
        <v>193</v>
      </c>
      <c r="C14" s="160"/>
      <c r="D14" s="140">
        <v>59017</v>
      </c>
      <c r="E14" s="160">
        <v>292693.57</v>
      </c>
      <c r="F14" s="160"/>
      <c r="G14" s="160"/>
      <c r="H14" s="160"/>
      <c r="I14" s="160">
        <v>65491</v>
      </c>
      <c r="J14" s="160"/>
      <c r="K14" s="160"/>
      <c r="L14" s="160"/>
      <c r="M14" s="141">
        <v>331591</v>
      </c>
      <c r="N14" s="160"/>
      <c r="O14" s="160"/>
      <c r="P14" s="160"/>
      <c r="Q14" s="160"/>
      <c r="R14" s="160">
        <v>38250</v>
      </c>
      <c r="S14" s="160"/>
      <c r="T14" s="160"/>
    </row>
    <row r="15" spans="1:21" ht="30" customHeight="1" thickBot="1" x14ac:dyDescent="0.3">
      <c r="A15" s="137">
        <v>8</v>
      </c>
      <c r="B15" s="142" t="s">
        <v>195</v>
      </c>
      <c r="C15" s="160"/>
      <c r="D15" s="140">
        <v>580092.31000000006</v>
      </c>
      <c r="E15" s="160"/>
      <c r="F15" s="160"/>
      <c r="G15" s="160"/>
      <c r="H15" s="160">
        <v>4000</v>
      </c>
      <c r="I15" s="160"/>
      <c r="J15" s="160"/>
      <c r="K15" s="160"/>
      <c r="L15" s="160"/>
      <c r="M15" s="141">
        <v>90416.7</v>
      </c>
      <c r="N15" s="160"/>
      <c r="O15" s="160"/>
      <c r="P15" s="160"/>
      <c r="Q15" s="160">
        <v>157027.82999999999</v>
      </c>
      <c r="R15" s="140">
        <v>87020.7</v>
      </c>
      <c r="S15" s="160"/>
      <c r="T15" s="160"/>
    </row>
    <row r="16" spans="1:21" ht="30" customHeight="1" thickBot="1" x14ac:dyDescent="0.3">
      <c r="A16" s="137">
        <v>9</v>
      </c>
      <c r="B16" s="142" t="s">
        <v>207</v>
      </c>
      <c r="C16" s="140"/>
      <c r="D16" s="140"/>
      <c r="E16" s="160"/>
      <c r="F16" s="160"/>
      <c r="G16" s="160"/>
      <c r="H16" s="160"/>
      <c r="I16" s="160"/>
      <c r="J16" s="160"/>
      <c r="K16" s="160"/>
      <c r="L16" s="140"/>
      <c r="M16" s="141">
        <v>886803.91</v>
      </c>
      <c r="N16" s="160">
        <v>710552.4</v>
      </c>
      <c r="O16" s="160">
        <v>3243.01</v>
      </c>
      <c r="P16" s="160"/>
      <c r="Q16" s="160"/>
      <c r="R16" s="160"/>
      <c r="S16" s="160"/>
      <c r="T16" s="160"/>
    </row>
    <row r="17" spans="1:20" ht="30" customHeight="1" thickBot="1" x14ac:dyDescent="0.3">
      <c r="A17" s="137">
        <v>10</v>
      </c>
      <c r="B17" s="159" t="s">
        <v>188</v>
      </c>
      <c r="C17" s="160"/>
      <c r="D17" s="160"/>
      <c r="E17" s="160"/>
      <c r="F17" s="160">
        <v>6000</v>
      </c>
      <c r="G17" s="160"/>
      <c r="H17" s="160"/>
      <c r="I17" s="160"/>
      <c r="J17" s="160"/>
      <c r="K17" s="160"/>
      <c r="L17" s="160">
        <v>161000</v>
      </c>
      <c r="M17" s="153"/>
      <c r="N17" s="160"/>
      <c r="O17" s="160"/>
      <c r="P17" s="160"/>
      <c r="Q17" s="160"/>
      <c r="R17" s="160"/>
      <c r="S17" s="160">
        <v>1641</v>
      </c>
      <c r="T17" s="160">
        <v>1807.13</v>
      </c>
    </row>
    <row r="18" spans="1:20" ht="30" customHeight="1" thickBot="1" x14ac:dyDescent="0.3">
      <c r="A18" s="137">
        <v>11</v>
      </c>
      <c r="B18" s="159" t="s">
        <v>198</v>
      </c>
      <c r="C18" s="160"/>
      <c r="D18" s="160"/>
      <c r="E18" s="160"/>
      <c r="F18" s="160"/>
      <c r="G18" s="160">
        <v>33769.660000000003</v>
      </c>
      <c r="H18" s="160"/>
      <c r="I18" s="160"/>
      <c r="J18" s="160"/>
      <c r="K18" s="160"/>
      <c r="L18" s="160"/>
      <c r="M18" s="141">
        <v>506996.47999999998</v>
      </c>
      <c r="N18" s="160"/>
      <c r="O18" s="160"/>
      <c r="P18" s="160"/>
      <c r="Q18" s="160"/>
      <c r="R18" s="160"/>
      <c r="S18" s="160"/>
      <c r="T18" s="160"/>
    </row>
    <row r="19" spans="1:20" ht="30" customHeight="1" thickBot="1" x14ac:dyDescent="0.3">
      <c r="A19" s="137">
        <v>12</v>
      </c>
      <c r="B19" s="142" t="s">
        <v>190</v>
      </c>
      <c r="C19" s="140">
        <v>16570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41"/>
      <c r="N19" s="160">
        <v>218800</v>
      </c>
      <c r="O19" s="160"/>
      <c r="P19" s="160"/>
      <c r="Q19" s="160"/>
      <c r="R19" s="160"/>
      <c r="S19" s="160"/>
      <c r="T19" s="160"/>
    </row>
    <row r="20" spans="1:20" ht="30" customHeight="1" thickBot="1" x14ac:dyDescent="0.3">
      <c r="A20" s="137">
        <v>13</v>
      </c>
      <c r="B20" s="142" t="s">
        <v>191</v>
      </c>
      <c r="C20" s="140">
        <v>15000</v>
      </c>
      <c r="D20" s="160"/>
      <c r="E20" s="160"/>
      <c r="F20" s="160"/>
      <c r="G20" s="160"/>
      <c r="H20" s="160"/>
      <c r="I20" s="160"/>
      <c r="J20" s="160"/>
      <c r="K20" s="160"/>
      <c r="L20" s="160">
        <v>161000</v>
      </c>
      <c r="M20" s="160"/>
      <c r="N20" s="160"/>
      <c r="O20" s="160"/>
      <c r="P20" s="160">
        <v>23256</v>
      </c>
      <c r="Q20" s="160"/>
      <c r="R20" s="160"/>
      <c r="S20" s="160"/>
      <c r="T20" s="160"/>
    </row>
    <row r="21" spans="1:20" s="102" customFormat="1" ht="30" customHeight="1" thickBot="1" x14ac:dyDescent="0.3">
      <c r="A21" s="478" t="s">
        <v>420</v>
      </c>
      <c r="B21" s="479"/>
      <c r="C21" s="304">
        <f t="shared" ref="C21:T21" si="0">SUM(C8:C20)</f>
        <v>31570</v>
      </c>
      <c r="D21" s="304">
        <f t="shared" si="0"/>
        <v>1270129.8600000001</v>
      </c>
      <c r="E21" s="304">
        <f>SUM(E8:E20)</f>
        <v>439791.16000000003</v>
      </c>
      <c r="F21" s="304">
        <f>SUM(F8:F20)</f>
        <v>6000</v>
      </c>
      <c r="G21" s="304">
        <f t="shared" si="0"/>
        <v>93450.21</v>
      </c>
      <c r="H21" s="304">
        <f t="shared" si="0"/>
        <v>4000</v>
      </c>
      <c r="I21" s="304">
        <f>SUM(I8:I20)</f>
        <v>65491</v>
      </c>
      <c r="J21" s="304">
        <f>SUM(J8:J20)</f>
        <v>31144.73</v>
      </c>
      <c r="K21" s="304">
        <f>SUM(K8:K20)</f>
        <v>6600</v>
      </c>
      <c r="L21" s="304">
        <f>SUM(L8:L20)</f>
        <v>1241310</v>
      </c>
      <c r="M21" s="304">
        <f>SUM(M8:M20)</f>
        <v>3482895.49</v>
      </c>
      <c r="N21" s="304">
        <f t="shared" si="0"/>
        <v>2241405.13</v>
      </c>
      <c r="O21" s="304">
        <f t="shared" si="0"/>
        <v>3243.01</v>
      </c>
      <c r="P21" s="304">
        <f>SUM(P8:P20)</f>
        <v>23256</v>
      </c>
      <c r="Q21" s="304">
        <f>SUM(Q8:Q20)</f>
        <v>157027.82999999999</v>
      </c>
      <c r="R21" s="304">
        <f>SUM(R8:R20)</f>
        <v>125270.7</v>
      </c>
      <c r="S21" s="304">
        <f t="shared" si="0"/>
        <v>1641</v>
      </c>
      <c r="T21" s="304">
        <f t="shared" si="0"/>
        <v>1807.13</v>
      </c>
    </row>
    <row r="22" spans="1:20" ht="30" customHeight="1" thickBot="1" x14ac:dyDescent="0.3">
      <c r="A22" s="478" t="s">
        <v>416</v>
      </c>
      <c r="B22" s="479"/>
      <c r="C22" s="137">
        <f>COUNT(C8:C20)</f>
        <v>2</v>
      </c>
      <c r="D22" s="137">
        <f t="shared" ref="D22:T22" si="1">COUNT(D8:D20)</f>
        <v>4</v>
      </c>
      <c r="E22" s="137">
        <f>COUNT(E8:E20)</f>
        <v>2</v>
      </c>
      <c r="F22" s="137">
        <f>COUNT(F8:F20)</f>
        <v>1</v>
      </c>
      <c r="G22" s="137">
        <f t="shared" si="1"/>
        <v>3</v>
      </c>
      <c r="H22" s="137">
        <f t="shared" si="1"/>
        <v>1</v>
      </c>
      <c r="I22" s="137">
        <f>COUNT(I8:I20)</f>
        <v>1</v>
      </c>
      <c r="J22" s="137">
        <f>COUNT(J8:J20)</f>
        <v>1</v>
      </c>
      <c r="K22" s="137">
        <f>COUNT(K8:K20)</f>
        <v>1</v>
      </c>
      <c r="L22" s="137">
        <f>COUNT(L8:L20)</f>
        <v>4</v>
      </c>
      <c r="M22" s="137">
        <f>COUNT(M8:M20)</f>
        <v>8</v>
      </c>
      <c r="N22" s="137">
        <f t="shared" si="1"/>
        <v>5</v>
      </c>
      <c r="O22" s="137">
        <f t="shared" si="1"/>
        <v>1</v>
      </c>
      <c r="P22" s="137">
        <f>COUNT(P8:P20)</f>
        <v>1</v>
      </c>
      <c r="Q22" s="137">
        <f>COUNT(Q8:Q20)</f>
        <v>1</v>
      </c>
      <c r="R22" s="137">
        <f>COUNT(R8:R20)</f>
        <v>2</v>
      </c>
      <c r="S22" s="137">
        <f t="shared" si="1"/>
        <v>1</v>
      </c>
      <c r="T22" s="137">
        <f t="shared" si="1"/>
        <v>1</v>
      </c>
    </row>
  </sheetData>
  <sortState ref="A8:AE20">
    <sortCondition ref="B8:B20"/>
  </sortState>
  <mergeCells count="28">
    <mergeCell ref="D6:D7"/>
    <mergeCell ref="M6:M7"/>
    <mergeCell ref="E6:F6"/>
    <mergeCell ref="J6:J7"/>
    <mergeCell ref="I6:I7"/>
    <mergeCell ref="H6:H7"/>
    <mergeCell ref="G6:G7"/>
    <mergeCell ref="S6:S7"/>
    <mergeCell ref="Q6:Q7"/>
    <mergeCell ref="P6:P7"/>
    <mergeCell ref="O6:O7"/>
    <mergeCell ref="N6:N7"/>
    <mergeCell ref="A22:B22"/>
    <mergeCell ref="S1:T1"/>
    <mergeCell ref="B2:U2"/>
    <mergeCell ref="B3:U3"/>
    <mergeCell ref="A5:A7"/>
    <mergeCell ref="A21:B21"/>
    <mergeCell ref="L6:L7"/>
    <mergeCell ref="R6:R7"/>
    <mergeCell ref="L5:O5"/>
    <mergeCell ref="P5:R5"/>
    <mergeCell ref="S5:T5"/>
    <mergeCell ref="B5:B7"/>
    <mergeCell ref="C6:C7"/>
    <mergeCell ref="C5:K5"/>
    <mergeCell ref="K6:K7"/>
    <mergeCell ref="T6:T7"/>
  </mergeCells>
  <printOptions horizontalCentered="1" verticalCentered="1"/>
  <pageMargins left="0.32" right="0.37" top="0.75" bottom="0.75" header="0.3" footer="0.3"/>
  <pageSetup scale="50" fitToHeight="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A13" sqref="A1:G13"/>
    </sheetView>
  </sheetViews>
  <sheetFormatPr defaultColWidth="9.28515625" defaultRowHeight="16.5" x14ac:dyDescent="0.25"/>
  <cols>
    <col min="1" max="1" width="4.5703125" style="8" customWidth="1"/>
    <col min="2" max="2" width="24.7109375" style="11" customWidth="1"/>
    <col min="3" max="3" width="17.28515625" style="11" customWidth="1"/>
    <col min="4" max="4" width="19.7109375" style="11" customWidth="1"/>
    <col min="5" max="5" width="16.5703125" style="11" customWidth="1"/>
    <col min="6" max="6" width="15.28515625" style="11" customWidth="1"/>
    <col min="7" max="7" width="14.42578125" style="11" customWidth="1"/>
    <col min="8" max="16384" width="9.28515625" style="11"/>
  </cols>
  <sheetData>
    <row r="1" spans="1:7" s="124" customFormat="1" ht="39" customHeight="1" x14ac:dyDescent="0.25">
      <c r="A1" s="134"/>
      <c r="B1" s="134"/>
      <c r="F1" s="458" t="s">
        <v>419</v>
      </c>
      <c r="G1" s="458"/>
    </row>
    <row r="2" spans="1:7" s="121" customFormat="1" ht="30" customHeight="1" x14ac:dyDescent="0.25">
      <c r="A2" s="458" t="s">
        <v>442</v>
      </c>
      <c r="B2" s="458"/>
      <c r="C2" s="458"/>
      <c r="D2" s="458"/>
      <c r="E2" s="458"/>
      <c r="F2" s="458"/>
      <c r="G2" s="458"/>
    </row>
    <row r="3" spans="1:7" s="121" customFormat="1" ht="36" customHeight="1" x14ac:dyDescent="0.25">
      <c r="A3" s="462" t="s">
        <v>418</v>
      </c>
      <c r="B3" s="462"/>
      <c r="C3" s="462"/>
      <c r="D3" s="462"/>
      <c r="E3" s="462"/>
      <c r="F3" s="462"/>
      <c r="G3" s="462"/>
    </row>
    <row r="4" spans="1:7" ht="17.25" thickBot="1" x14ac:dyDescent="0.3"/>
    <row r="5" spans="1:7" ht="45" customHeight="1" thickBot="1" x14ac:dyDescent="0.3">
      <c r="A5" s="482" t="s">
        <v>415</v>
      </c>
      <c r="B5" s="482" t="s">
        <v>441</v>
      </c>
      <c r="C5" s="487" t="s">
        <v>390</v>
      </c>
      <c r="D5" s="487"/>
      <c r="E5" s="487"/>
      <c r="F5" s="487" t="s">
        <v>394</v>
      </c>
      <c r="G5" s="487"/>
    </row>
    <row r="6" spans="1:7" ht="33.75" customHeight="1" thickBot="1" x14ac:dyDescent="0.3">
      <c r="A6" s="483"/>
      <c r="B6" s="483"/>
      <c r="C6" s="487" t="s">
        <v>213</v>
      </c>
      <c r="D6" s="487" t="s">
        <v>217</v>
      </c>
      <c r="E6" s="487"/>
      <c r="F6" s="487" t="s">
        <v>89</v>
      </c>
      <c r="G6" s="487" t="s">
        <v>112</v>
      </c>
    </row>
    <row r="7" spans="1:7" ht="51" customHeight="1" thickBot="1" x14ac:dyDescent="0.3">
      <c r="A7" s="484"/>
      <c r="B7" s="484"/>
      <c r="C7" s="487"/>
      <c r="D7" s="196" t="s">
        <v>219</v>
      </c>
      <c r="E7" s="196" t="s">
        <v>218</v>
      </c>
      <c r="F7" s="487"/>
      <c r="G7" s="487"/>
    </row>
    <row r="8" spans="1:7" ht="25.15" customHeight="1" thickBot="1" x14ac:dyDescent="0.3">
      <c r="A8" s="195">
        <v>1</v>
      </c>
      <c r="B8" s="217" t="s">
        <v>214</v>
      </c>
      <c r="C8" s="212">
        <v>157718.99</v>
      </c>
      <c r="D8" s="212">
        <v>11650</v>
      </c>
      <c r="E8" s="212">
        <v>16000</v>
      </c>
      <c r="F8" s="212">
        <v>1602686.39</v>
      </c>
      <c r="G8" s="213">
        <v>1353503.1</v>
      </c>
    </row>
    <row r="9" spans="1:7" ht="25.15" customHeight="1" thickBot="1" x14ac:dyDescent="0.3">
      <c r="A9" s="195">
        <v>2</v>
      </c>
      <c r="B9" s="217" t="s">
        <v>215</v>
      </c>
      <c r="C9" s="214">
        <v>344509.83</v>
      </c>
      <c r="D9" s="212">
        <v>20000</v>
      </c>
      <c r="E9" s="212">
        <v>47278.53</v>
      </c>
      <c r="F9" s="212">
        <v>476941.5</v>
      </c>
      <c r="G9" s="212"/>
    </row>
    <row r="10" spans="1:7" ht="25.15" customHeight="1" thickBot="1" x14ac:dyDescent="0.3">
      <c r="A10" s="195">
        <v>3</v>
      </c>
      <c r="B10" s="217" t="s">
        <v>216</v>
      </c>
      <c r="C10" s="214">
        <v>132785.44</v>
      </c>
      <c r="D10" s="198"/>
      <c r="E10" s="215"/>
      <c r="F10" s="212"/>
      <c r="G10" s="213">
        <v>158888.29</v>
      </c>
    </row>
    <row r="11" spans="1:7" ht="25.15" customHeight="1" thickBot="1" x14ac:dyDescent="0.3">
      <c r="A11" s="195">
        <v>4</v>
      </c>
      <c r="B11" s="218" t="s">
        <v>220</v>
      </c>
      <c r="C11" s="212"/>
      <c r="D11" s="212"/>
      <c r="E11" s="212"/>
      <c r="F11" s="212"/>
      <c r="G11" s="213">
        <v>713179.5</v>
      </c>
    </row>
    <row r="12" spans="1:7" ht="25.15" customHeight="1" thickBot="1" x14ac:dyDescent="0.3">
      <c r="A12" s="485" t="s">
        <v>420</v>
      </c>
      <c r="B12" s="486"/>
      <c r="C12" s="216">
        <f>SUM(C8:C11)</f>
        <v>635014.26</v>
      </c>
      <c r="D12" s="216">
        <f>SUM(D8:D11)</f>
        <v>31650</v>
      </c>
      <c r="E12" s="216">
        <f>SUM(E8:E11)</f>
        <v>63278.53</v>
      </c>
      <c r="F12" s="216">
        <f>SUM(F8:F11)</f>
        <v>2079627.89</v>
      </c>
      <c r="G12" s="216">
        <f>SUM(G8:G11)</f>
        <v>2225570.89</v>
      </c>
    </row>
    <row r="13" spans="1:7" ht="25.15" customHeight="1" thickBot="1" x14ac:dyDescent="0.3">
      <c r="A13" s="485" t="s">
        <v>416</v>
      </c>
      <c r="B13" s="486"/>
      <c r="C13" s="195">
        <f>COUNT(C8:C11)</f>
        <v>3</v>
      </c>
      <c r="D13" s="195">
        <f t="shared" ref="D13:G13" si="0">COUNT(D8:D11)</f>
        <v>2</v>
      </c>
      <c r="E13" s="195">
        <f t="shared" si="0"/>
        <v>2</v>
      </c>
      <c r="F13" s="195">
        <f t="shared" si="0"/>
        <v>2</v>
      </c>
      <c r="G13" s="195">
        <f t="shared" si="0"/>
        <v>3</v>
      </c>
    </row>
    <row r="16" spans="1:7" ht="17.25" x14ac:dyDescent="0.3">
      <c r="C16" s="92"/>
    </row>
  </sheetData>
  <sortState ref="A9:G11">
    <sortCondition ref="B9:B11"/>
  </sortState>
  <mergeCells count="13">
    <mergeCell ref="A13:B13"/>
    <mergeCell ref="F1:G1"/>
    <mergeCell ref="A2:G2"/>
    <mergeCell ref="A3:G3"/>
    <mergeCell ref="F5:G5"/>
    <mergeCell ref="C5:E5"/>
    <mergeCell ref="B5:B7"/>
    <mergeCell ref="A5:A7"/>
    <mergeCell ref="A12:B12"/>
    <mergeCell ref="D6:E6"/>
    <mergeCell ref="G6:G7"/>
    <mergeCell ref="F6:F7"/>
    <mergeCell ref="C6:C7"/>
  </mergeCells>
  <pageMargins left="0.7" right="0.7" top="0.75" bottom="0.75" header="0.3" footer="0.3"/>
  <pageSetup scale="82" fitToHeight="0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>
      <pane xSplit="2" ySplit="6" topLeftCell="C7" activePane="bottomRight" state="frozen"/>
      <selection pane="topRight" activeCell="B1" sqref="B1"/>
      <selection pane="bottomLeft" activeCell="A2" sqref="A2"/>
      <selection pane="bottomRight" activeCell="A15" sqref="A1:I15"/>
    </sheetView>
  </sheetViews>
  <sheetFormatPr defaultColWidth="9.28515625" defaultRowHeight="16.5" x14ac:dyDescent="0.3"/>
  <cols>
    <col min="1" max="1" width="4.5703125" style="14" bestFit="1" customWidth="1"/>
    <col min="2" max="2" width="32.28515625" style="14" customWidth="1"/>
    <col min="3" max="3" width="17.42578125" style="14" customWidth="1"/>
    <col min="4" max="4" width="15.28515625" style="14" customWidth="1"/>
    <col min="5" max="5" width="17.5703125" style="14" customWidth="1"/>
    <col min="6" max="6" width="14.7109375" style="14" customWidth="1"/>
    <col min="7" max="7" width="17.7109375" style="14" customWidth="1"/>
    <col min="8" max="8" width="17.5703125" style="14" customWidth="1"/>
    <col min="9" max="9" width="14.28515625" style="14" customWidth="1"/>
    <col min="10" max="16384" width="9.28515625" style="14"/>
  </cols>
  <sheetData>
    <row r="1" spans="1:9" s="209" customFormat="1" ht="39" customHeight="1" x14ac:dyDescent="0.25">
      <c r="B1" s="210"/>
      <c r="H1" s="488" t="s">
        <v>419</v>
      </c>
      <c r="I1" s="488"/>
    </row>
    <row r="2" spans="1:9" s="211" customFormat="1" ht="30" customHeight="1" x14ac:dyDescent="0.25">
      <c r="B2" s="480" t="s">
        <v>445</v>
      </c>
      <c r="C2" s="480"/>
      <c r="D2" s="480"/>
      <c r="E2" s="480"/>
      <c r="F2" s="480"/>
      <c r="G2" s="480"/>
      <c r="H2" s="480"/>
      <c r="I2" s="480"/>
    </row>
    <row r="3" spans="1:9" s="211" customFormat="1" ht="36" customHeight="1" x14ac:dyDescent="0.25">
      <c r="B3" s="481" t="s">
        <v>418</v>
      </c>
      <c r="C3" s="481"/>
      <c r="D3" s="481"/>
      <c r="E3" s="481"/>
      <c r="F3" s="481"/>
      <c r="G3" s="481"/>
      <c r="H3" s="481"/>
      <c r="I3" s="481"/>
    </row>
    <row r="4" spans="1:9" ht="17.25" thickBot="1" x14ac:dyDescent="0.35"/>
    <row r="5" spans="1:9" s="230" customFormat="1" ht="39" customHeight="1" thickBot="1" x14ac:dyDescent="0.3">
      <c r="A5" s="490" t="s">
        <v>415</v>
      </c>
      <c r="B5" s="490" t="s">
        <v>416</v>
      </c>
      <c r="C5" s="489" t="s">
        <v>390</v>
      </c>
      <c r="D5" s="489"/>
      <c r="E5" s="489"/>
      <c r="F5" s="489" t="s">
        <v>394</v>
      </c>
      <c r="G5" s="489"/>
      <c r="H5" s="489"/>
      <c r="I5" s="196" t="s">
        <v>447</v>
      </c>
    </row>
    <row r="6" spans="1:9" s="8" customFormat="1" ht="93.75" customHeight="1" thickBot="1" x14ac:dyDescent="0.3">
      <c r="A6" s="491"/>
      <c r="B6" s="491"/>
      <c r="C6" s="196" t="s">
        <v>222</v>
      </c>
      <c r="D6" s="196" t="s">
        <v>223</v>
      </c>
      <c r="E6" s="196" t="s">
        <v>230</v>
      </c>
      <c r="F6" s="196" t="s">
        <v>184</v>
      </c>
      <c r="G6" s="196" t="s">
        <v>226</v>
      </c>
      <c r="H6" s="197" t="s">
        <v>227</v>
      </c>
      <c r="I6" s="196" t="s">
        <v>229</v>
      </c>
    </row>
    <row r="7" spans="1:9" s="220" customFormat="1" ht="25.15" customHeight="1" thickBot="1" x14ac:dyDescent="0.3">
      <c r="A7" s="229">
        <v>1</v>
      </c>
      <c r="B7" s="221" t="s">
        <v>232</v>
      </c>
      <c r="C7" s="221"/>
      <c r="D7" s="221"/>
      <c r="E7" s="221"/>
      <c r="F7" s="221"/>
      <c r="G7" s="221"/>
      <c r="H7" s="221"/>
      <c r="I7" s="221"/>
    </row>
    <row r="8" spans="1:9" s="220" customFormat="1" ht="25.15" customHeight="1" thickBot="1" x14ac:dyDescent="0.35">
      <c r="A8" s="229">
        <v>2</v>
      </c>
      <c r="B8" s="221" t="s">
        <v>231</v>
      </c>
      <c r="C8" s="221"/>
      <c r="D8" s="221"/>
      <c r="E8" s="224">
        <v>12600</v>
      </c>
      <c r="F8" s="221"/>
      <c r="G8" s="221"/>
      <c r="H8" s="221"/>
      <c r="I8" s="221"/>
    </row>
    <row r="9" spans="1:9" s="220" customFormat="1" ht="25.15" customHeight="1" thickBot="1" x14ac:dyDescent="0.3">
      <c r="A9" s="229">
        <v>3</v>
      </c>
      <c r="B9" s="221" t="s">
        <v>225</v>
      </c>
      <c r="C9" s="221"/>
      <c r="D9" s="221"/>
      <c r="E9" s="221"/>
      <c r="F9" s="225">
        <v>254487.6</v>
      </c>
      <c r="G9" s="221"/>
      <c r="H9" s="221"/>
      <c r="I9" s="225">
        <v>4265.88</v>
      </c>
    </row>
    <row r="10" spans="1:9" s="220" customFormat="1" ht="25.15" customHeight="1" thickBot="1" x14ac:dyDescent="0.3">
      <c r="A10" s="229">
        <v>4</v>
      </c>
      <c r="B10" s="221" t="s">
        <v>224</v>
      </c>
      <c r="C10" s="221"/>
      <c r="D10" s="225">
        <v>26000</v>
      </c>
      <c r="E10" s="221"/>
      <c r="F10" s="221"/>
      <c r="G10" s="226">
        <v>55200</v>
      </c>
      <c r="H10" s="221"/>
      <c r="I10" s="221"/>
    </row>
    <row r="11" spans="1:9" s="220" customFormat="1" ht="25.15" customHeight="1" thickBot="1" x14ac:dyDescent="0.35">
      <c r="A11" s="229">
        <v>5</v>
      </c>
      <c r="B11" s="219" t="s">
        <v>444</v>
      </c>
      <c r="C11" s="222">
        <v>26911.96</v>
      </c>
      <c r="D11" s="223"/>
      <c r="E11" s="224">
        <v>6000</v>
      </c>
      <c r="F11" s="225">
        <v>197520.7</v>
      </c>
      <c r="G11" s="221"/>
      <c r="H11" s="221"/>
      <c r="I11" s="221"/>
    </row>
    <row r="12" spans="1:9" s="220" customFormat="1" ht="25.15" customHeight="1" thickBot="1" x14ac:dyDescent="0.3">
      <c r="A12" s="229">
        <v>6</v>
      </c>
      <c r="B12" s="221" t="s">
        <v>228</v>
      </c>
      <c r="C12" s="221"/>
      <c r="D12" s="221"/>
      <c r="E12" s="221"/>
      <c r="F12" s="221"/>
      <c r="G12" s="221"/>
      <c r="H12" s="227">
        <v>4100</v>
      </c>
      <c r="I12" s="221"/>
    </row>
    <row r="13" spans="1:9" s="220" customFormat="1" ht="25.15" customHeight="1" thickBot="1" x14ac:dyDescent="0.3">
      <c r="A13" s="229">
        <v>7</v>
      </c>
      <c r="B13" s="219" t="s">
        <v>443</v>
      </c>
      <c r="C13" s="222">
        <v>25399.81</v>
      </c>
      <c r="D13" s="223"/>
      <c r="E13" s="221"/>
      <c r="F13" s="221"/>
      <c r="G13" s="221"/>
      <c r="H13" s="221"/>
      <c r="I13" s="221"/>
    </row>
    <row r="14" spans="1:9" s="230" customFormat="1" ht="25.15" customHeight="1" thickBot="1" x14ac:dyDescent="0.3">
      <c r="A14" s="485" t="s">
        <v>420</v>
      </c>
      <c r="B14" s="486"/>
      <c r="C14" s="226">
        <f t="shared" ref="C14:I14" si="0">SUM(C7:C13)</f>
        <v>52311.770000000004</v>
      </c>
      <c r="D14" s="226">
        <f t="shared" si="0"/>
        <v>26000</v>
      </c>
      <c r="E14" s="226">
        <f t="shared" si="0"/>
        <v>18600</v>
      </c>
      <c r="F14" s="226">
        <f t="shared" si="0"/>
        <v>452008.30000000005</v>
      </c>
      <c r="G14" s="226">
        <f t="shared" si="0"/>
        <v>55200</v>
      </c>
      <c r="H14" s="226">
        <f t="shared" si="0"/>
        <v>4100</v>
      </c>
      <c r="I14" s="226">
        <f t="shared" si="0"/>
        <v>4265.88</v>
      </c>
    </row>
    <row r="15" spans="1:9" s="230" customFormat="1" ht="25.15" customHeight="1" thickBot="1" x14ac:dyDescent="0.3">
      <c r="A15" s="485" t="s">
        <v>416</v>
      </c>
      <c r="B15" s="486"/>
      <c r="C15" s="231">
        <f t="shared" ref="C15:I15" si="1">COUNT(C7:C13)</f>
        <v>2</v>
      </c>
      <c r="D15" s="231">
        <f t="shared" si="1"/>
        <v>1</v>
      </c>
      <c r="E15" s="231">
        <f t="shared" si="1"/>
        <v>2</v>
      </c>
      <c r="F15" s="231">
        <f t="shared" si="1"/>
        <v>2</v>
      </c>
      <c r="G15" s="231">
        <f t="shared" si="1"/>
        <v>1</v>
      </c>
      <c r="H15" s="231">
        <f t="shared" si="1"/>
        <v>1</v>
      </c>
      <c r="I15" s="231">
        <f t="shared" si="1"/>
        <v>1</v>
      </c>
    </row>
  </sheetData>
  <sortState ref="A7:I13">
    <sortCondition ref="B7:B13"/>
  </sortState>
  <mergeCells count="9">
    <mergeCell ref="A15:B15"/>
    <mergeCell ref="B2:I2"/>
    <mergeCell ref="B3:I3"/>
    <mergeCell ref="H1:I1"/>
    <mergeCell ref="C5:E5"/>
    <mergeCell ref="F5:H5"/>
    <mergeCell ref="B5:B6"/>
    <mergeCell ref="A5:A6"/>
    <mergeCell ref="A14:B14"/>
  </mergeCells>
  <pageMargins left="0.7" right="0.7" top="0.75" bottom="0.75" header="0.3" footer="0.3"/>
  <pageSetup scale="82" fitToHeight="0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>
      <pane xSplit="2" ySplit="6" topLeftCell="C7" activePane="bottomRight" state="frozen"/>
      <selection pane="topRight" activeCell="B1" sqref="B1"/>
      <selection pane="bottomLeft" activeCell="A2" sqref="A2"/>
      <selection pane="bottomRight" activeCell="A20" sqref="A1:M20"/>
    </sheetView>
  </sheetViews>
  <sheetFormatPr defaultColWidth="9.28515625" defaultRowHeight="13.5" x14ac:dyDescent="0.25"/>
  <cols>
    <col min="1" max="1" width="6.28515625" style="104" customWidth="1"/>
    <col min="2" max="2" width="21.28515625" style="104" bestFit="1" customWidth="1"/>
    <col min="3" max="3" width="12.42578125" style="104" customWidth="1"/>
    <col min="4" max="4" width="14.7109375" style="104" customWidth="1"/>
    <col min="5" max="5" width="15.5703125" style="104" customWidth="1"/>
    <col min="6" max="6" width="15.28515625" style="104" customWidth="1"/>
    <col min="7" max="7" width="14.5703125" style="104" bestFit="1" customWidth="1"/>
    <col min="8" max="8" width="12.42578125" style="104" customWidth="1"/>
    <col min="9" max="9" width="11.28515625" style="104" bestFit="1" customWidth="1"/>
    <col min="10" max="10" width="12.7109375" style="104" customWidth="1"/>
    <col min="11" max="11" width="11" style="104" bestFit="1" customWidth="1"/>
    <col min="12" max="12" width="13" style="104" customWidth="1"/>
    <col min="13" max="13" width="13.28515625" style="104" customWidth="1"/>
    <col min="14" max="16384" width="9.28515625" style="104"/>
  </cols>
  <sheetData>
    <row r="1" spans="1:13" s="209" customFormat="1" ht="39" customHeight="1" x14ac:dyDescent="0.25">
      <c r="B1" s="210"/>
      <c r="L1" s="480" t="s">
        <v>419</v>
      </c>
      <c r="M1" s="480"/>
    </row>
    <row r="2" spans="1:13" s="211" customFormat="1" ht="30" customHeight="1" x14ac:dyDescent="0.25">
      <c r="A2" s="480" t="s">
        <v>449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</row>
    <row r="3" spans="1:13" s="211" customFormat="1" ht="36" customHeight="1" x14ac:dyDescent="0.25">
      <c r="A3" s="481" t="s">
        <v>418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</row>
    <row r="4" spans="1:13" ht="19.5" customHeight="1" thickBot="1" x14ac:dyDescent="0.3"/>
    <row r="5" spans="1:13" s="50" customFormat="1" ht="27" customHeight="1" thickBot="1" x14ac:dyDescent="0.3">
      <c r="A5" s="463" t="s">
        <v>448</v>
      </c>
      <c r="B5" s="463" t="s">
        <v>416</v>
      </c>
      <c r="C5" s="463" t="s">
        <v>390</v>
      </c>
      <c r="D5" s="463"/>
      <c r="E5" s="463"/>
      <c r="F5" s="463"/>
      <c r="G5" s="463" t="s">
        <v>394</v>
      </c>
      <c r="H5" s="463"/>
      <c r="I5" s="463"/>
      <c r="J5" s="463"/>
      <c r="K5" s="463"/>
      <c r="L5" s="47" t="s">
        <v>446</v>
      </c>
      <c r="M5" s="47" t="s">
        <v>447</v>
      </c>
    </row>
    <row r="6" spans="1:13" s="93" customFormat="1" ht="100.5" customHeight="1" thickBot="1" x14ac:dyDescent="0.3">
      <c r="A6" s="463"/>
      <c r="B6" s="463"/>
      <c r="C6" s="118" t="s">
        <v>244</v>
      </c>
      <c r="D6" s="118" t="s">
        <v>247</v>
      </c>
      <c r="E6" s="118" t="s">
        <v>248</v>
      </c>
      <c r="F6" s="118" t="s">
        <v>252</v>
      </c>
      <c r="G6" s="118" t="s">
        <v>233</v>
      </c>
      <c r="H6" s="207" t="s">
        <v>241</v>
      </c>
      <c r="I6" s="118" t="s">
        <v>184</v>
      </c>
      <c r="J6" s="118" t="s">
        <v>251</v>
      </c>
      <c r="K6" s="118" t="s">
        <v>89</v>
      </c>
      <c r="L6" s="118" t="s">
        <v>246</v>
      </c>
      <c r="M6" s="118" t="s">
        <v>253</v>
      </c>
    </row>
    <row r="7" spans="1:13" s="53" customFormat="1" ht="25.15" customHeight="1" thickBot="1" x14ac:dyDescent="0.35">
      <c r="A7" s="158">
        <v>1</v>
      </c>
      <c r="B7" s="51" t="s">
        <v>243</v>
      </c>
      <c r="C7" s="54">
        <v>824237.35</v>
      </c>
      <c r="D7" s="54"/>
      <c r="E7" s="54"/>
      <c r="F7" s="54"/>
      <c r="G7" s="54"/>
      <c r="H7" s="235">
        <v>230000</v>
      </c>
      <c r="I7" s="54"/>
      <c r="J7" s="54"/>
      <c r="K7" s="54"/>
      <c r="L7" s="54"/>
      <c r="M7" s="54"/>
    </row>
    <row r="8" spans="1:13" s="53" customFormat="1" ht="25.15" customHeight="1" thickBot="1" x14ac:dyDescent="0.35">
      <c r="A8" s="158">
        <v>2</v>
      </c>
      <c r="B8" s="51" t="s">
        <v>242</v>
      </c>
      <c r="C8" s="54"/>
      <c r="D8" s="54"/>
      <c r="E8" s="54"/>
      <c r="F8" s="54"/>
      <c r="G8" s="54"/>
      <c r="H8" s="235">
        <v>36000</v>
      </c>
      <c r="I8" s="54"/>
      <c r="J8" s="233">
        <v>293247.95</v>
      </c>
      <c r="K8" s="54"/>
      <c r="L8" s="54"/>
      <c r="M8" s="54"/>
    </row>
    <row r="9" spans="1:13" s="53" customFormat="1" ht="25.15" customHeight="1" thickBot="1" x14ac:dyDescent="0.3">
      <c r="A9" s="158">
        <v>3</v>
      </c>
      <c r="B9" s="185" t="s">
        <v>236</v>
      </c>
      <c r="C9" s="54"/>
      <c r="D9" s="54"/>
      <c r="E9" s="54"/>
      <c r="F9" s="54">
        <v>12500</v>
      </c>
      <c r="G9" s="232">
        <v>165600</v>
      </c>
      <c r="H9" s="54"/>
      <c r="I9" s="54"/>
      <c r="J9" s="233">
        <v>311696.98</v>
      </c>
      <c r="K9" s="54"/>
      <c r="L9" s="54"/>
      <c r="M9" s="54">
        <v>10480.67</v>
      </c>
    </row>
    <row r="10" spans="1:13" s="53" customFormat="1" ht="25.15" customHeight="1" thickBot="1" x14ac:dyDescent="0.3">
      <c r="A10" s="158">
        <v>4</v>
      </c>
      <c r="B10" s="185" t="s">
        <v>240</v>
      </c>
      <c r="C10" s="54"/>
      <c r="D10" s="54"/>
      <c r="E10" s="54"/>
      <c r="F10" s="54"/>
      <c r="G10" s="234">
        <v>203550</v>
      </c>
      <c r="H10" s="54"/>
      <c r="I10" s="54"/>
      <c r="J10" s="54"/>
      <c r="K10" s="54"/>
      <c r="L10" s="54">
        <v>52715.23</v>
      </c>
      <c r="M10" s="54"/>
    </row>
    <row r="11" spans="1:13" s="53" customFormat="1" ht="25.15" customHeight="1" thickBot="1" x14ac:dyDescent="0.3">
      <c r="A11" s="158">
        <v>5</v>
      </c>
      <c r="B11" s="185" t="s">
        <v>235</v>
      </c>
      <c r="C11" s="54"/>
      <c r="D11" s="54"/>
      <c r="E11" s="54"/>
      <c r="F11" s="54"/>
      <c r="G11" s="232">
        <v>165600</v>
      </c>
      <c r="H11" s="54"/>
      <c r="I11" s="233">
        <v>196477.88</v>
      </c>
      <c r="J11" s="208"/>
      <c r="K11" s="54">
        <v>106322.49</v>
      </c>
      <c r="L11" s="54"/>
      <c r="M11" s="54"/>
    </row>
    <row r="12" spans="1:13" s="53" customFormat="1" ht="25.15" customHeight="1" thickBot="1" x14ac:dyDescent="0.3">
      <c r="A12" s="158">
        <v>6</v>
      </c>
      <c r="B12" s="185" t="s">
        <v>237</v>
      </c>
      <c r="C12" s="54"/>
      <c r="D12" s="54">
        <v>35986.36</v>
      </c>
      <c r="E12" s="54"/>
      <c r="F12" s="54"/>
      <c r="G12" s="234">
        <v>414000</v>
      </c>
      <c r="H12" s="54"/>
      <c r="I12" s="155"/>
      <c r="J12" s="54">
        <v>483343.48</v>
      </c>
      <c r="K12" s="54"/>
      <c r="L12" s="54"/>
      <c r="M12" s="54"/>
    </row>
    <row r="13" spans="1:13" s="53" customFormat="1" ht="25.15" customHeight="1" thickBot="1" x14ac:dyDescent="0.3">
      <c r="A13" s="158">
        <v>7</v>
      </c>
      <c r="B13" s="185" t="s">
        <v>249</v>
      </c>
      <c r="C13" s="54"/>
      <c r="D13" s="54"/>
      <c r="E13" s="54"/>
      <c r="F13" s="54"/>
      <c r="G13" s="234"/>
      <c r="H13" s="54"/>
      <c r="I13" s="54"/>
      <c r="J13" s="208"/>
      <c r="K13" s="54"/>
      <c r="L13" s="54"/>
      <c r="M13" s="54"/>
    </row>
    <row r="14" spans="1:13" s="53" customFormat="1" ht="25.15" customHeight="1" thickBot="1" x14ac:dyDescent="0.3">
      <c r="A14" s="158">
        <v>8</v>
      </c>
      <c r="B14" s="120" t="s">
        <v>250</v>
      </c>
      <c r="C14" s="54"/>
      <c r="D14" s="54"/>
      <c r="E14" s="54"/>
      <c r="F14" s="54"/>
      <c r="G14" s="54"/>
      <c r="H14" s="54"/>
      <c r="I14" s="233">
        <v>56063</v>
      </c>
      <c r="J14" s="233">
        <v>213252</v>
      </c>
      <c r="K14" s="54"/>
      <c r="L14" s="54"/>
      <c r="M14" s="54"/>
    </row>
    <row r="15" spans="1:13" s="53" customFormat="1" ht="25.15" customHeight="1" thickBot="1" x14ac:dyDescent="0.3">
      <c r="A15" s="158">
        <v>9</v>
      </c>
      <c r="B15" s="185" t="s">
        <v>238</v>
      </c>
      <c r="C15" s="54"/>
      <c r="D15" s="54"/>
      <c r="E15" s="54"/>
      <c r="F15" s="54"/>
      <c r="G15" s="234">
        <v>331200</v>
      </c>
      <c r="H15" s="54"/>
      <c r="I15" s="54"/>
      <c r="J15" s="54"/>
      <c r="K15" s="54"/>
      <c r="L15" s="54"/>
      <c r="M15" s="54"/>
    </row>
    <row r="16" spans="1:13" s="53" customFormat="1" ht="25.15" customHeight="1" thickBot="1" x14ac:dyDescent="0.3">
      <c r="A16" s="158">
        <v>10</v>
      </c>
      <c r="B16" s="185" t="s">
        <v>234</v>
      </c>
      <c r="C16" s="54"/>
      <c r="D16" s="54">
        <v>129011.51</v>
      </c>
      <c r="E16" s="54">
        <v>213130.31</v>
      </c>
      <c r="F16" s="54"/>
      <c r="G16" s="232">
        <v>165600</v>
      </c>
      <c r="H16" s="54"/>
      <c r="I16" s="54"/>
      <c r="J16" s="233">
        <v>483343.48</v>
      </c>
      <c r="K16" s="54"/>
      <c r="L16" s="54"/>
      <c r="M16" s="54"/>
    </row>
    <row r="17" spans="1:13" s="53" customFormat="1" ht="25.15" customHeight="1" thickBot="1" x14ac:dyDescent="0.3">
      <c r="A17" s="158">
        <v>11</v>
      </c>
      <c r="B17" s="51" t="s">
        <v>245</v>
      </c>
      <c r="C17" s="54">
        <v>647490.34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13" s="53" customFormat="1" ht="25.15" customHeight="1" thickBot="1" x14ac:dyDescent="0.3">
      <c r="A18" s="158">
        <v>12</v>
      </c>
      <c r="B18" s="185" t="s">
        <v>239</v>
      </c>
      <c r="C18" s="54"/>
      <c r="D18" s="54"/>
      <c r="E18" s="54"/>
      <c r="F18" s="54"/>
      <c r="G18" s="234">
        <v>496800</v>
      </c>
      <c r="H18" s="54"/>
      <c r="I18" s="54"/>
      <c r="J18" s="54"/>
      <c r="K18" s="54"/>
      <c r="L18" s="54"/>
      <c r="M18" s="54"/>
    </row>
    <row r="19" spans="1:13" s="50" customFormat="1" ht="25.15" customHeight="1" thickBot="1" x14ac:dyDescent="0.3">
      <c r="A19" s="485" t="s">
        <v>420</v>
      </c>
      <c r="B19" s="486"/>
      <c r="C19" s="64">
        <f>SUM(C7:C18)</f>
        <v>1471727.69</v>
      </c>
      <c r="D19" s="64">
        <f>SUM(D7:D18)</f>
        <v>164997.87</v>
      </c>
      <c r="E19" s="64">
        <f>SUM(E7:E18)</f>
        <v>213130.31</v>
      </c>
      <c r="F19" s="64">
        <f t="shared" ref="F19" si="0">SUM(F7:F18)</f>
        <v>12500</v>
      </c>
      <c r="G19" s="64">
        <f t="shared" ref="G19:M19" si="1">SUM(G7:G18)</f>
        <v>1942350</v>
      </c>
      <c r="H19" s="64">
        <f t="shared" si="1"/>
        <v>266000</v>
      </c>
      <c r="I19" s="64">
        <f t="shared" si="1"/>
        <v>252540.88</v>
      </c>
      <c r="J19" s="64">
        <f t="shared" si="1"/>
        <v>1784883.89</v>
      </c>
      <c r="K19" s="64">
        <f t="shared" si="1"/>
        <v>106322.49</v>
      </c>
      <c r="L19" s="64">
        <f>SUM(L7:L18)</f>
        <v>52715.23</v>
      </c>
      <c r="M19" s="64">
        <f t="shared" si="1"/>
        <v>10480.67</v>
      </c>
    </row>
    <row r="20" spans="1:13" s="156" customFormat="1" ht="25.15" customHeight="1" thickBot="1" x14ac:dyDescent="0.3">
      <c r="A20" s="485" t="s">
        <v>416</v>
      </c>
      <c r="B20" s="486"/>
      <c r="C20" s="119">
        <f>COUNT(C7:C18)</f>
        <v>2</v>
      </c>
      <c r="D20" s="119">
        <f>COUNT(D7:D18)</f>
        <v>2</v>
      </c>
      <c r="E20" s="119">
        <f>COUNT(E7:E18)</f>
        <v>1</v>
      </c>
      <c r="F20" s="119">
        <f t="shared" ref="F20" si="2">COUNT(F7:F18)</f>
        <v>1</v>
      </c>
      <c r="G20" s="119">
        <f>COUNT(G7:G18)</f>
        <v>7</v>
      </c>
      <c r="H20" s="119">
        <f t="shared" ref="H20:M20" si="3">COUNT(H7:H18)</f>
        <v>2</v>
      </c>
      <c r="I20" s="119">
        <f t="shared" si="3"/>
        <v>2</v>
      </c>
      <c r="J20" s="119">
        <f t="shared" si="3"/>
        <v>5</v>
      </c>
      <c r="K20" s="119">
        <f t="shared" si="3"/>
        <v>1</v>
      </c>
      <c r="L20" s="119">
        <f>COUNT(L7:L18)</f>
        <v>1</v>
      </c>
      <c r="M20" s="119">
        <f t="shared" si="3"/>
        <v>1</v>
      </c>
    </row>
  </sheetData>
  <sortState ref="A7:S18">
    <sortCondition ref="B7:B18"/>
  </sortState>
  <mergeCells count="9">
    <mergeCell ref="A19:B19"/>
    <mergeCell ref="A20:B20"/>
    <mergeCell ref="L1:M1"/>
    <mergeCell ref="A2:M2"/>
    <mergeCell ref="A3:M3"/>
    <mergeCell ref="C5:F5"/>
    <mergeCell ref="G5:K5"/>
    <mergeCell ref="B5:B6"/>
    <mergeCell ref="A5:A6"/>
  </mergeCells>
  <pageMargins left="0.7" right="0.7" top="0.75" bottom="0.75" header="0.3" footer="0.3"/>
  <pageSetup scale="71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workbookViewId="0">
      <pane xSplit="2" ySplit="6" topLeftCell="D7" activePane="bottomRight" state="frozen"/>
      <selection pane="topRight" activeCell="B1" sqref="B1"/>
      <selection pane="bottomLeft" activeCell="A3" sqref="A3"/>
      <selection pane="bottomRight" activeCell="A19" sqref="A1:M19"/>
    </sheetView>
  </sheetViews>
  <sheetFormatPr defaultColWidth="9.28515625" defaultRowHeight="16.5" x14ac:dyDescent="0.3"/>
  <cols>
    <col min="1" max="1" width="6.28515625" style="85" customWidth="1"/>
    <col min="2" max="2" width="28.5703125" style="94" customWidth="1"/>
    <col min="3" max="3" width="16.28515625" style="94" customWidth="1"/>
    <col min="4" max="4" width="15.7109375" style="94" customWidth="1"/>
    <col min="5" max="5" width="13" style="94" customWidth="1"/>
    <col min="6" max="6" width="12.7109375" style="94" bestFit="1" customWidth="1"/>
    <col min="7" max="7" width="17.7109375" style="94" customWidth="1"/>
    <col min="8" max="8" width="12.7109375" style="94" customWidth="1"/>
    <col min="9" max="9" width="16.5703125" style="94" customWidth="1"/>
    <col min="10" max="10" width="12.7109375" style="236" bestFit="1" customWidth="1"/>
    <col min="11" max="11" width="12.7109375" style="94" bestFit="1" customWidth="1"/>
    <col min="12" max="12" width="12.28515625" style="94" customWidth="1"/>
    <col min="13" max="13" width="16.42578125" style="94" customWidth="1"/>
    <col min="14" max="16384" width="9.28515625" style="94"/>
  </cols>
  <sheetData>
    <row r="1" spans="1:13" s="209" customFormat="1" ht="39" customHeight="1" x14ac:dyDescent="0.25">
      <c r="B1" s="210"/>
      <c r="L1" s="480" t="s">
        <v>419</v>
      </c>
      <c r="M1" s="480"/>
    </row>
    <row r="2" spans="1:13" s="211" customFormat="1" ht="30" customHeight="1" x14ac:dyDescent="0.25">
      <c r="A2" s="480" t="s">
        <v>452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</row>
    <row r="3" spans="1:13" s="211" customFormat="1" ht="36" customHeight="1" thickBot="1" x14ac:dyDescent="0.3">
      <c r="A3" s="481" t="s">
        <v>418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</row>
    <row r="4" spans="1:13" s="177" customFormat="1" ht="31.5" customHeight="1" thickBot="1" x14ac:dyDescent="0.3">
      <c r="A4" s="467" t="s">
        <v>415</v>
      </c>
      <c r="B4" s="467" t="s">
        <v>416</v>
      </c>
      <c r="C4" s="477" t="s">
        <v>390</v>
      </c>
      <c r="D4" s="477"/>
      <c r="E4" s="477"/>
      <c r="F4" s="477"/>
      <c r="G4" s="477"/>
      <c r="H4" s="477"/>
      <c r="I4" s="477" t="s">
        <v>394</v>
      </c>
      <c r="J4" s="477"/>
      <c r="K4" s="477"/>
      <c r="L4" s="477"/>
      <c r="M4" s="116" t="s">
        <v>450</v>
      </c>
    </row>
    <row r="5" spans="1:13" ht="22.5" customHeight="1" thickBot="1" x14ac:dyDescent="0.35">
      <c r="A5" s="468"/>
      <c r="B5" s="468"/>
      <c r="C5" s="477" t="s">
        <v>254</v>
      </c>
      <c r="D5" s="477"/>
      <c r="E5" s="477"/>
      <c r="F5" s="477"/>
      <c r="G5" s="492" t="s">
        <v>262</v>
      </c>
      <c r="H5" s="492" t="s">
        <v>267</v>
      </c>
      <c r="I5" s="492" t="s">
        <v>261</v>
      </c>
      <c r="J5" s="472" t="s">
        <v>451</v>
      </c>
      <c r="K5" s="494" t="s">
        <v>270</v>
      </c>
      <c r="L5" s="492" t="s">
        <v>273</v>
      </c>
      <c r="M5" s="492" t="s">
        <v>409</v>
      </c>
    </row>
    <row r="6" spans="1:13" s="237" customFormat="1" ht="99.75" customHeight="1" thickBot="1" x14ac:dyDescent="0.3">
      <c r="A6" s="469"/>
      <c r="B6" s="469"/>
      <c r="C6" s="117" t="s">
        <v>254</v>
      </c>
      <c r="D6" s="117" t="s">
        <v>257</v>
      </c>
      <c r="E6" s="117" t="s">
        <v>258</v>
      </c>
      <c r="F6" s="117" t="s">
        <v>260</v>
      </c>
      <c r="G6" s="493"/>
      <c r="H6" s="493"/>
      <c r="I6" s="493"/>
      <c r="J6" s="473"/>
      <c r="K6" s="495"/>
      <c r="L6" s="493"/>
      <c r="M6" s="493"/>
    </row>
    <row r="7" spans="1:13" ht="25.15" customHeight="1" thickBot="1" x14ac:dyDescent="0.35">
      <c r="A7" s="84">
        <v>1</v>
      </c>
      <c r="B7" s="238" t="s">
        <v>255</v>
      </c>
      <c r="C7" s="239">
        <v>336339.97</v>
      </c>
      <c r="D7" s="240"/>
      <c r="E7" s="240"/>
      <c r="F7" s="240"/>
      <c r="G7" s="83"/>
      <c r="H7" s="83"/>
      <c r="I7" s="241">
        <v>331200</v>
      </c>
      <c r="J7" s="170"/>
      <c r="K7" s="242">
        <v>159856.39000000001</v>
      </c>
      <c r="L7" s="242">
        <v>88035.58</v>
      </c>
      <c r="M7" s="83"/>
    </row>
    <row r="8" spans="1:13" ht="25.15" customHeight="1" thickBot="1" x14ac:dyDescent="0.35">
      <c r="A8" s="84">
        <v>2</v>
      </c>
      <c r="B8" s="238" t="s">
        <v>256</v>
      </c>
      <c r="C8" s="239">
        <v>306047.26</v>
      </c>
      <c r="D8" s="243">
        <v>14968.61</v>
      </c>
      <c r="E8" s="240"/>
      <c r="F8" s="240"/>
      <c r="G8" s="83"/>
      <c r="H8" s="83"/>
      <c r="I8" s="83"/>
      <c r="J8" s="170"/>
      <c r="K8" s="244">
        <v>130875.16</v>
      </c>
      <c r="L8" s="83"/>
      <c r="M8" s="83"/>
    </row>
    <row r="9" spans="1:13" ht="25.15" customHeight="1" thickBot="1" x14ac:dyDescent="0.35">
      <c r="A9" s="84">
        <v>3</v>
      </c>
      <c r="B9" s="83" t="s">
        <v>259</v>
      </c>
      <c r="C9" s="87"/>
      <c r="D9" s="83"/>
      <c r="E9" s="242">
        <v>142844.20000000001</v>
      </c>
      <c r="F9" s="242">
        <v>62000</v>
      </c>
      <c r="G9" s="83"/>
      <c r="H9" s="242">
        <v>17150</v>
      </c>
      <c r="I9" s="83"/>
      <c r="J9" s="170"/>
      <c r="K9" s="83"/>
      <c r="L9" s="83"/>
      <c r="M9" s="242">
        <v>80190</v>
      </c>
    </row>
    <row r="10" spans="1:13" ht="25.15" customHeight="1" thickBot="1" x14ac:dyDescent="0.35">
      <c r="A10" s="84">
        <v>4</v>
      </c>
      <c r="B10" s="238" t="s">
        <v>272</v>
      </c>
      <c r="C10" s="87"/>
      <c r="D10" s="83"/>
      <c r="E10" s="83"/>
      <c r="F10" s="83"/>
      <c r="G10" s="83"/>
      <c r="H10" s="83"/>
      <c r="I10" s="83"/>
      <c r="J10" s="170"/>
      <c r="K10" s="83"/>
      <c r="L10" s="83"/>
      <c r="M10" s="83"/>
    </row>
    <row r="11" spans="1:13" ht="25.15" customHeight="1" thickBot="1" x14ac:dyDescent="0.35">
      <c r="A11" s="84">
        <v>5</v>
      </c>
      <c r="B11" s="245" t="s">
        <v>263</v>
      </c>
      <c r="C11" s="83"/>
      <c r="D11" s="83"/>
      <c r="E11" s="83"/>
      <c r="F11" s="83"/>
      <c r="G11" s="246">
        <v>1541883.09</v>
      </c>
      <c r="H11" s="83"/>
      <c r="I11" s="83"/>
      <c r="J11" s="170"/>
      <c r="K11" s="83"/>
      <c r="L11" s="83"/>
      <c r="M11" s="83"/>
    </row>
    <row r="12" spans="1:13" ht="25.15" customHeight="1" thickBot="1" x14ac:dyDescent="0.35">
      <c r="A12" s="84">
        <v>6</v>
      </c>
      <c r="B12" s="245" t="s">
        <v>264</v>
      </c>
      <c r="C12" s="83"/>
      <c r="D12" s="83"/>
      <c r="E12" s="83"/>
      <c r="F12" s="83"/>
      <c r="G12" s="247">
        <v>46218</v>
      </c>
      <c r="H12" s="83"/>
      <c r="I12" s="83"/>
      <c r="J12" s="170"/>
      <c r="K12" s="87">
        <v>229896.15</v>
      </c>
      <c r="L12" s="83"/>
      <c r="M12" s="83"/>
    </row>
    <row r="13" spans="1:13" ht="25.15" customHeight="1" thickBot="1" x14ac:dyDescent="0.35">
      <c r="A13" s="84">
        <v>7</v>
      </c>
      <c r="B13" s="245" t="s">
        <v>265</v>
      </c>
      <c r="C13" s="83"/>
      <c r="D13" s="83"/>
      <c r="E13" s="83"/>
      <c r="F13" s="83"/>
      <c r="G13" s="247">
        <v>461786.42</v>
      </c>
      <c r="H13" s="83"/>
      <c r="I13" s="83"/>
      <c r="J13" s="170"/>
      <c r="K13" s="83"/>
      <c r="L13" s="83"/>
      <c r="M13" s="83"/>
    </row>
    <row r="14" spans="1:13" ht="25.15" customHeight="1" thickBot="1" x14ac:dyDescent="0.35">
      <c r="A14" s="84">
        <v>8</v>
      </c>
      <c r="B14" s="245" t="s">
        <v>266</v>
      </c>
      <c r="C14" s="83"/>
      <c r="D14" s="83"/>
      <c r="E14" s="83"/>
      <c r="F14" s="83"/>
      <c r="G14" s="247">
        <v>251000</v>
      </c>
      <c r="H14" s="83"/>
      <c r="I14" s="83"/>
      <c r="J14" s="170"/>
      <c r="K14" s="83"/>
      <c r="L14" s="242">
        <v>25000</v>
      </c>
      <c r="M14" s="83"/>
    </row>
    <row r="15" spans="1:13" ht="25.15" customHeight="1" thickBot="1" x14ac:dyDescent="0.35">
      <c r="A15" s="84">
        <v>9</v>
      </c>
      <c r="B15" s="83" t="s">
        <v>268</v>
      </c>
      <c r="C15" s="87"/>
      <c r="D15" s="83"/>
      <c r="E15" s="83"/>
      <c r="F15" s="83"/>
      <c r="G15" s="83"/>
      <c r="H15" s="83">
        <v>416510.09</v>
      </c>
      <c r="I15" s="83"/>
      <c r="J15" s="170"/>
      <c r="K15" s="83"/>
      <c r="L15" s="83"/>
      <c r="M15" s="83"/>
    </row>
    <row r="16" spans="1:13" ht="25.15" customHeight="1" thickBot="1" x14ac:dyDescent="0.35">
      <c r="A16" s="84">
        <v>10</v>
      </c>
      <c r="B16" s="83" t="s">
        <v>269</v>
      </c>
      <c r="C16" s="87"/>
      <c r="D16" s="83"/>
      <c r="E16" s="83"/>
      <c r="F16" s="83"/>
      <c r="G16" s="83"/>
      <c r="H16" s="83"/>
      <c r="I16" s="83"/>
      <c r="J16" s="168">
        <v>212750</v>
      </c>
      <c r="K16" s="83"/>
      <c r="L16" s="242">
        <v>44197.53</v>
      </c>
      <c r="M16" s="83"/>
    </row>
    <row r="17" spans="1:13" ht="25.15" customHeight="1" thickBot="1" x14ac:dyDescent="0.35">
      <c r="A17" s="84">
        <v>11</v>
      </c>
      <c r="B17" s="83" t="s">
        <v>271</v>
      </c>
      <c r="C17" s="87"/>
      <c r="D17" s="83"/>
      <c r="E17" s="83"/>
      <c r="F17" s="83"/>
      <c r="G17" s="83"/>
      <c r="H17" s="83"/>
      <c r="I17" s="83"/>
      <c r="J17" s="170"/>
      <c r="K17" s="83"/>
      <c r="L17" s="83"/>
      <c r="M17" s="83"/>
    </row>
    <row r="18" spans="1:13" s="248" customFormat="1" ht="25.15" customHeight="1" thickBot="1" x14ac:dyDescent="0.3">
      <c r="A18" s="485" t="s">
        <v>420</v>
      </c>
      <c r="B18" s="486"/>
      <c r="C18" s="88">
        <f>SUM(C7:C17)</f>
        <v>642387.23</v>
      </c>
      <c r="D18" s="88">
        <f t="shared" ref="D18:I18" si="0">SUM(D7:D17)</f>
        <v>14968.61</v>
      </c>
      <c r="E18" s="88">
        <f t="shared" si="0"/>
        <v>142844.20000000001</v>
      </c>
      <c r="F18" s="88">
        <f>SUM(F7:F17)</f>
        <v>62000</v>
      </c>
      <c r="G18" s="88">
        <f>SUM(G7:G17)</f>
        <v>2300887.5099999998</v>
      </c>
      <c r="H18" s="88">
        <f>SUM(H7:H17)</f>
        <v>433660.09</v>
      </c>
      <c r="I18" s="88">
        <f t="shared" si="0"/>
        <v>331200</v>
      </c>
      <c r="J18" s="194">
        <f>SUM(J7:J17)</f>
        <v>212750</v>
      </c>
      <c r="K18" s="88">
        <f>SUM(K7:K17)</f>
        <v>520627.70000000007</v>
      </c>
      <c r="L18" s="64">
        <f t="shared" ref="L18" si="1">SUM(L7:L17)</f>
        <v>157233.10999999999</v>
      </c>
      <c r="M18" s="88">
        <f>SUM(M7:M17)</f>
        <v>80190</v>
      </c>
    </row>
    <row r="19" spans="1:13" s="177" customFormat="1" ht="25.15" customHeight="1" thickBot="1" x14ac:dyDescent="0.3">
      <c r="A19" s="485" t="s">
        <v>416</v>
      </c>
      <c r="B19" s="486"/>
      <c r="C19" s="116">
        <f>COUNT(C7:C17)</f>
        <v>2</v>
      </c>
      <c r="D19" s="116">
        <f t="shared" ref="D19:I19" si="2">COUNT(D7:D17)</f>
        <v>1</v>
      </c>
      <c r="E19" s="116">
        <f t="shared" si="2"/>
        <v>1</v>
      </c>
      <c r="F19" s="116">
        <f>COUNT(F7:F17)</f>
        <v>1</v>
      </c>
      <c r="G19" s="116">
        <f>COUNT(G7:G17)</f>
        <v>4</v>
      </c>
      <c r="H19" s="116">
        <f>COUNT(H7:H17)</f>
        <v>2</v>
      </c>
      <c r="I19" s="116">
        <f t="shared" si="2"/>
        <v>1</v>
      </c>
      <c r="J19" s="250">
        <f>COUNT(J7:J17)</f>
        <v>1</v>
      </c>
      <c r="K19" s="116">
        <f>COUNT(K7:K17)</f>
        <v>3</v>
      </c>
      <c r="L19" s="116">
        <f>COUNT(L7:L17)</f>
        <v>3</v>
      </c>
      <c r="M19" s="116">
        <f>COUNT(M7:M17)</f>
        <v>1</v>
      </c>
    </row>
  </sheetData>
  <mergeCells count="17">
    <mergeCell ref="A18:B18"/>
    <mergeCell ref="A19:B19"/>
    <mergeCell ref="B4:B6"/>
    <mergeCell ref="A4:A6"/>
    <mergeCell ref="L1:M1"/>
    <mergeCell ref="A2:M2"/>
    <mergeCell ref="A3:M3"/>
    <mergeCell ref="C5:F5"/>
    <mergeCell ref="C4:H4"/>
    <mergeCell ref="I4:L4"/>
    <mergeCell ref="M5:M6"/>
    <mergeCell ref="K5:K6"/>
    <mergeCell ref="J5:J6"/>
    <mergeCell ref="I5:I6"/>
    <mergeCell ref="H5:H6"/>
    <mergeCell ref="G5:G6"/>
    <mergeCell ref="L5:L6"/>
  </mergeCells>
  <pageMargins left="0.34" right="0.28999999999999998" top="0.75" bottom="0.75" header="0.3" footer="0.3"/>
  <pageSetup scale="69" fitToHeight="0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workbookViewId="0">
      <pane xSplit="2" ySplit="5" topLeftCell="C6" activePane="bottomRight" state="frozen"/>
      <selection pane="topRight" activeCell="B1" sqref="B1"/>
      <selection pane="bottomLeft" activeCell="A3" sqref="A3"/>
      <selection pane="bottomRight" activeCell="A21" sqref="A1:Q21"/>
    </sheetView>
  </sheetViews>
  <sheetFormatPr defaultColWidth="9.28515625" defaultRowHeight="16.5" x14ac:dyDescent="0.3"/>
  <cols>
    <col min="1" max="1" width="5.140625" style="265" customWidth="1"/>
    <col min="2" max="2" width="26.28515625" style="94" customWidth="1"/>
    <col min="3" max="4" width="14.42578125" style="94" customWidth="1"/>
    <col min="5" max="5" width="14.5703125" style="94" bestFit="1" customWidth="1"/>
    <col min="6" max="6" width="15.28515625" style="94" customWidth="1"/>
    <col min="7" max="7" width="14.28515625" style="94" customWidth="1"/>
    <col min="8" max="8" width="15.28515625" style="94" customWidth="1"/>
    <col min="9" max="9" width="20.28515625" style="94" customWidth="1"/>
    <col min="10" max="10" width="16.5703125" style="94" customWidth="1"/>
    <col min="11" max="11" width="14.140625" style="94" customWidth="1"/>
    <col min="12" max="12" width="15" style="94" customWidth="1"/>
    <col min="13" max="13" width="13.28515625" style="94" customWidth="1"/>
    <col min="14" max="14" width="15.42578125" style="94" customWidth="1"/>
    <col min="15" max="15" width="11.5703125" style="94" bestFit="1" customWidth="1"/>
    <col min="16" max="16" width="15" style="94" customWidth="1"/>
    <col min="17" max="17" width="17" style="94" customWidth="1"/>
    <col min="18" max="16384" width="9.28515625" style="94"/>
  </cols>
  <sheetData>
    <row r="1" spans="1:17" s="209" customFormat="1" ht="39" customHeight="1" x14ac:dyDescent="0.25">
      <c r="B1" s="210"/>
      <c r="P1" s="480" t="s">
        <v>419</v>
      </c>
      <c r="Q1" s="480"/>
    </row>
    <row r="2" spans="1:17" s="211" customFormat="1" ht="30" customHeight="1" x14ac:dyDescent="0.25">
      <c r="A2" s="480" t="s">
        <v>453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</row>
    <row r="3" spans="1:17" s="211" customFormat="1" ht="36" customHeight="1" thickBot="1" x14ac:dyDescent="0.3">
      <c r="A3" s="481" t="s">
        <v>418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</row>
    <row r="4" spans="1:17" s="251" customFormat="1" ht="38.25" customHeight="1" thickBot="1" x14ac:dyDescent="0.3">
      <c r="A4" s="492" t="s">
        <v>415</v>
      </c>
      <c r="B4" s="492" t="s">
        <v>416</v>
      </c>
      <c r="C4" s="496" t="s">
        <v>213</v>
      </c>
      <c r="D4" s="496" t="s">
        <v>217</v>
      </c>
      <c r="E4" s="496"/>
      <c r="F4" s="496" t="s">
        <v>282</v>
      </c>
      <c r="G4" s="496" t="s">
        <v>328</v>
      </c>
      <c r="H4" s="496" t="s">
        <v>330</v>
      </c>
      <c r="I4" s="496" t="s">
        <v>454</v>
      </c>
      <c r="J4" s="496" t="s">
        <v>334</v>
      </c>
      <c r="K4" s="496" t="s">
        <v>89</v>
      </c>
      <c r="L4" s="496" t="s">
        <v>112</v>
      </c>
      <c r="M4" s="496" t="s">
        <v>184</v>
      </c>
      <c r="N4" s="492" t="s">
        <v>411</v>
      </c>
      <c r="O4" s="496" t="s">
        <v>336</v>
      </c>
      <c r="P4" s="496" t="s">
        <v>337</v>
      </c>
      <c r="Q4" s="496" t="s">
        <v>129</v>
      </c>
    </row>
    <row r="5" spans="1:17" s="251" customFormat="1" ht="69" customHeight="1" thickBot="1" x14ac:dyDescent="0.3">
      <c r="A5" s="493"/>
      <c r="B5" s="493"/>
      <c r="C5" s="496"/>
      <c r="D5" s="117" t="s">
        <v>325</v>
      </c>
      <c r="E5" s="117" t="s">
        <v>326</v>
      </c>
      <c r="F5" s="496"/>
      <c r="G5" s="496"/>
      <c r="H5" s="496"/>
      <c r="I5" s="496"/>
      <c r="J5" s="496"/>
      <c r="K5" s="496"/>
      <c r="L5" s="496"/>
      <c r="M5" s="496"/>
      <c r="N5" s="493"/>
      <c r="O5" s="496"/>
      <c r="P5" s="496"/>
      <c r="Q5" s="496"/>
    </row>
    <row r="6" spans="1:17" s="85" customFormat="1" ht="30" customHeight="1" thickBot="1" x14ac:dyDescent="0.3">
      <c r="A6" s="84">
        <v>1</v>
      </c>
      <c r="B6" s="252" t="s">
        <v>331</v>
      </c>
      <c r="C6" s="87"/>
      <c r="D6" s="87"/>
      <c r="E6" s="87"/>
      <c r="F6" s="87"/>
      <c r="G6" s="87"/>
      <c r="H6" s="83"/>
      <c r="I6" s="253">
        <v>424529</v>
      </c>
      <c r="J6" s="83"/>
      <c r="K6" s="83"/>
      <c r="L6" s="243">
        <v>25000</v>
      </c>
      <c r="M6" s="83"/>
      <c r="N6" s="83"/>
      <c r="O6" s="83"/>
      <c r="P6" s="83"/>
      <c r="Q6" s="83"/>
    </row>
    <row r="7" spans="1:17" s="85" customFormat="1" ht="30" customHeight="1" thickBot="1" x14ac:dyDescent="0.3">
      <c r="A7" s="84">
        <v>2</v>
      </c>
      <c r="B7" s="254" t="s">
        <v>322</v>
      </c>
      <c r="C7" s="87"/>
      <c r="D7" s="255">
        <v>82202.59</v>
      </c>
      <c r="E7" s="256"/>
      <c r="F7" s="87"/>
      <c r="G7" s="87"/>
      <c r="H7" s="83"/>
      <c r="I7" s="83"/>
      <c r="J7" s="83"/>
      <c r="K7" s="83"/>
      <c r="L7" s="83"/>
      <c r="M7" s="83"/>
      <c r="N7" s="257">
        <v>96715.82</v>
      </c>
      <c r="O7" s="83"/>
      <c r="P7" s="83"/>
      <c r="Q7" s="242">
        <v>65724</v>
      </c>
    </row>
    <row r="8" spans="1:17" s="85" customFormat="1" ht="30" customHeight="1" thickBot="1" x14ac:dyDescent="0.3">
      <c r="A8" s="84">
        <v>3</v>
      </c>
      <c r="B8" s="83" t="s">
        <v>322</v>
      </c>
      <c r="C8" s="87"/>
      <c r="D8" s="87"/>
      <c r="E8" s="87"/>
      <c r="F8" s="87"/>
      <c r="G8" s="87"/>
      <c r="H8" s="83"/>
      <c r="I8" s="83"/>
      <c r="J8" s="83"/>
      <c r="K8" s="242">
        <v>553004.44999999995</v>
      </c>
      <c r="L8" s="83"/>
      <c r="M8" s="83"/>
      <c r="N8" s="83"/>
      <c r="O8" s="83"/>
      <c r="P8" s="83"/>
      <c r="Q8" s="83"/>
    </row>
    <row r="9" spans="1:17" s="85" customFormat="1" ht="30" customHeight="1" thickBot="1" x14ac:dyDescent="0.3">
      <c r="A9" s="84">
        <v>4</v>
      </c>
      <c r="B9" s="258" t="s">
        <v>323</v>
      </c>
      <c r="C9" s="87"/>
      <c r="D9" s="255"/>
      <c r="E9" s="87">
        <v>4555.3</v>
      </c>
      <c r="F9" s="87"/>
      <c r="G9" s="87"/>
      <c r="H9" s="83"/>
      <c r="I9" s="83"/>
      <c r="J9" s="83"/>
      <c r="K9" s="87">
        <v>92000</v>
      </c>
      <c r="L9" s="243">
        <v>291150.84000000003</v>
      </c>
      <c r="M9" s="83"/>
      <c r="N9" s="83"/>
      <c r="O9" s="83"/>
      <c r="P9" s="242">
        <v>937268.94</v>
      </c>
      <c r="Q9" s="83"/>
    </row>
    <row r="10" spans="1:17" s="85" customFormat="1" ht="30" customHeight="1" thickBot="1" x14ac:dyDescent="0.3">
      <c r="A10" s="84">
        <v>5</v>
      </c>
      <c r="B10" s="83" t="s">
        <v>327</v>
      </c>
      <c r="C10" s="87"/>
      <c r="D10" s="87"/>
      <c r="E10" s="87"/>
      <c r="F10" s="87">
        <v>90437.95</v>
      </c>
      <c r="G10" s="87"/>
      <c r="H10" s="83"/>
      <c r="I10" s="83"/>
      <c r="J10" s="83"/>
      <c r="K10" s="83"/>
      <c r="L10" s="83"/>
      <c r="M10" s="83"/>
      <c r="N10" s="83"/>
      <c r="O10" s="96">
        <v>75555.5</v>
      </c>
      <c r="P10" s="83"/>
      <c r="Q10" s="83"/>
    </row>
    <row r="11" spans="1:17" s="85" customFormat="1" ht="30" customHeight="1" thickBot="1" x14ac:dyDescent="0.3">
      <c r="A11" s="84">
        <v>6</v>
      </c>
      <c r="B11" s="259" t="s">
        <v>335</v>
      </c>
      <c r="C11" s="87"/>
      <c r="D11" s="87"/>
      <c r="E11" s="87"/>
      <c r="F11" s="87"/>
      <c r="G11" s="87"/>
      <c r="H11" s="83"/>
      <c r="I11" s="83"/>
      <c r="J11" s="83"/>
      <c r="K11" s="83"/>
      <c r="L11" s="243">
        <v>237282.21</v>
      </c>
      <c r="M11" s="83"/>
      <c r="N11" s="83"/>
      <c r="O11" s="83"/>
      <c r="P11" s="83"/>
      <c r="Q11" s="83"/>
    </row>
    <row r="12" spans="1:17" s="85" customFormat="1" ht="30" customHeight="1" thickBot="1" x14ac:dyDescent="0.3">
      <c r="A12" s="84">
        <v>7</v>
      </c>
      <c r="B12" s="259" t="s">
        <v>332</v>
      </c>
      <c r="C12" s="87"/>
      <c r="D12" s="87"/>
      <c r="E12" s="87"/>
      <c r="F12" s="87"/>
      <c r="G12" s="87"/>
      <c r="H12" s="83"/>
      <c r="I12" s="253">
        <v>517500</v>
      </c>
      <c r="J12" s="83"/>
      <c r="K12" s="242">
        <v>2040315.71</v>
      </c>
      <c r="L12" s="260">
        <v>371791.09</v>
      </c>
      <c r="M12" s="83"/>
      <c r="N12" s="83"/>
      <c r="O12" s="83"/>
      <c r="P12" s="83"/>
      <c r="Q12" s="83"/>
    </row>
    <row r="13" spans="1:17" s="85" customFormat="1" ht="30" customHeight="1" thickBot="1" x14ac:dyDescent="0.3">
      <c r="A13" s="84">
        <v>8</v>
      </c>
      <c r="B13" s="259" t="s">
        <v>333</v>
      </c>
      <c r="C13" s="87"/>
      <c r="D13" s="87"/>
      <c r="E13" s="87"/>
      <c r="F13" s="87"/>
      <c r="G13" s="87"/>
      <c r="H13" s="83"/>
      <c r="I13" s="261">
        <v>517500</v>
      </c>
      <c r="J13" s="83"/>
      <c r="K13" s="83"/>
      <c r="L13" s="262">
        <v>1825693.34</v>
      </c>
      <c r="M13" s="83"/>
      <c r="N13" s="83"/>
      <c r="O13" s="83"/>
      <c r="P13" s="83"/>
      <c r="Q13" s="83"/>
    </row>
    <row r="14" spans="1:17" s="85" customFormat="1" ht="30" customHeight="1" thickBot="1" x14ac:dyDescent="0.3">
      <c r="A14" s="84">
        <v>9</v>
      </c>
      <c r="B14" s="259" t="s">
        <v>329</v>
      </c>
      <c r="C14" s="87"/>
      <c r="D14" s="87"/>
      <c r="E14" s="87"/>
      <c r="F14" s="87"/>
      <c r="G14" s="260">
        <v>182955.21</v>
      </c>
      <c r="H14" s="242">
        <v>33379.71</v>
      </c>
      <c r="I14" s="253">
        <v>414000</v>
      </c>
      <c r="J14" s="242">
        <v>14478.34</v>
      </c>
      <c r="K14" s="242">
        <v>557316.35</v>
      </c>
      <c r="L14" s="83"/>
      <c r="M14" s="83"/>
      <c r="N14" s="83"/>
      <c r="O14" s="83"/>
      <c r="P14" s="83"/>
      <c r="Q14" s="83"/>
    </row>
    <row r="15" spans="1:17" s="85" customFormat="1" ht="30" customHeight="1" thickBot="1" x14ac:dyDescent="0.3">
      <c r="A15" s="84">
        <v>10</v>
      </c>
      <c r="B15" s="83" t="s">
        <v>319</v>
      </c>
      <c r="C15" s="87">
        <v>289911.02</v>
      </c>
      <c r="D15" s="87"/>
      <c r="E15" s="87"/>
      <c r="F15" s="87"/>
      <c r="G15" s="87"/>
      <c r="H15" s="83"/>
      <c r="I15" s="83"/>
      <c r="J15" s="83"/>
      <c r="K15" s="83"/>
      <c r="L15" s="83"/>
      <c r="M15" s="83"/>
      <c r="N15" s="83"/>
      <c r="O15" s="83"/>
      <c r="P15" s="242">
        <v>601145.01</v>
      </c>
      <c r="Q15" s="83"/>
    </row>
    <row r="16" spans="1:17" s="85" customFormat="1" ht="30" customHeight="1" thickBot="1" x14ac:dyDescent="0.3">
      <c r="A16" s="84">
        <v>11</v>
      </c>
      <c r="B16" s="263" t="s">
        <v>324</v>
      </c>
      <c r="C16" s="87"/>
      <c r="D16" s="255"/>
      <c r="E16" s="87">
        <v>124423.63</v>
      </c>
      <c r="F16" s="87"/>
      <c r="G16" s="87"/>
      <c r="H16" s="83"/>
      <c r="I16" s="83"/>
      <c r="J16" s="83"/>
      <c r="K16" s="83"/>
      <c r="L16" s="83"/>
      <c r="M16" s="83"/>
      <c r="N16" s="83"/>
      <c r="O16" s="83"/>
      <c r="P16" s="83"/>
      <c r="Q16" s="242">
        <v>70408.350000000006</v>
      </c>
    </row>
    <row r="17" spans="1:17" s="85" customFormat="1" ht="30" customHeight="1" thickBot="1" x14ac:dyDescent="0.3">
      <c r="A17" s="84">
        <v>12</v>
      </c>
      <c r="B17" s="83" t="s">
        <v>321</v>
      </c>
      <c r="C17" s="87"/>
      <c r="D17" s="86">
        <v>23600</v>
      </c>
      <c r="E17" s="264">
        <v>2500</v>
      </c>
      <c r="F17" s="87"/>
      <c r="G17" s="260">
        <v>41091.03</v>
      </c>
      <c r="H17" s="83"/>
      <c r="I17" s="83"/>
      <c r="J17" s="83"/>
      <c r="K17" s="83"/>
      <c r="L17" s="83"/>
      <c r="M17" s="242">
        <v>60765.9</v>
      </c>
      <c r="N17" s="242"/>
      <c r="O17" s="83"/>
      <c r="P17" s="83"/>
      <c r="Q17" s="83"/>
    </row>
    <row r="18" spans="1:17" s="85" customFormat="1" ht="30" customHeight="1" thickBot="1" x14ac:dyDescent="0.3">
      <c r="A18" s="84">
        <v>13</v>
      </c>
      <c r="B18" s="83" t="s">
        <v>320</v>
      </c>
      <c r="C18" s="87"/>
      <c r="D18" s="87"/>
      <c r="E18" s="97">
        <v>36398</v>
      </c>
      <c r="F18" s="87"/>
      <c r="G18" s="87"/>
      <c r="H18" s="83"/>
      <c r="I18" s="83"/>
      <c r="J18" s="83"/>
      <c r="K18" s="83"/>
      <c r="L18" s="83"/>
      <c r="M18" s="87">
        <v>52783.199999999997</v>
      </c>
      <c r="N18" s="87"/>
      <c r="O18" s="83"/>
      <c r="P18" s="83"/>
      <c r="Q18" s="83"/>
    </row>
    <row r="19" spans="1:17" s="85" customFormat="1" ht="30" customHeight="1" thickBot="1" x14ac:dyDescent="0.3">
      <c r="A19" s="84">
        <v>14</v>
      </c>
      <c r="B19" s="83" t="s">
        <v>338</v>
      </c>
      <c r="C19" s="87"/>
      <c r="D19" s="87"/>
      <c r="E19" s="87"/>
      <c r="F19" s="87"/>
      <c r="G19" s="87"/>
      <c r="H19" s="83"/>
      <c r="I19" s="83"/>
      <c r="J19" s="83"/>
      <c r="K19" s="83"/>
      <c r="L19" s="244"/>
      <c r="M19" s="87">
        <v>25674.92</v>
      </c>
      <c r="N19" s="87"/>
      <c r="O19" s="83"/>
      <c r="P19" s="83"/>
      <c r="Q19" s="83"/>
    </row>
    <row r="20" spans="1:17" s="82" customFormat="1" ht="30" customHeight="1" thickBot="1" x14ac:dyDescent="0.3">
      <c r="A20" s="485" t="s">
        <v>420</v>
      </c>
      <c r="B20" s="485"/>
      <c r="C20" s="88">
        <f t="shared" ref="C20:Q20" si="0">SUM(C6:C19)</f>
        <v>289911.02</v>
      </c>
      <c r="D20" s="88">
        <f t="shared" si="0"/>
        <v>105802.59</v>
      </c>
      <c r="E20" s="88">
        <f t="shared" si="0"/>
        <v>167876.93</v>
      </c>
      <c r="F20" s="88">
        <f t="shared" si="0"/>
        <v>90437.95</v>
      </c>
      <c r="G20" s="88">
        <f t="shared" si="0"/>
        <v>224046.24</v>
      </c>
      <c r="H20" s="88">
        <f t="shared" si="0"/>
        <v>33379.71</v>
      </c>
      <c r="I20" s="88">
        <f t="shared" si="0"/>
        <v>1873529</v>
      </c>
      <c r="J20" s="88">
        <f t="shared" si="0"/>
        <v>14478.34</v>
      </c>
      <c r="K20" s="88">
        <f t="shared" si="0"/>
        <v>3242636.5100000002</v>
      </c>
      <c r="L20" s="88">
        <f t="shared" si="0"/>
        <v>2750917.4800000004</v>
      </c>
      <c r="M20" s="88">
        <f t="shared" si="0"/>
        <v>139224.02000000002</v>
      </c>
      <c r="N20" s="88">
        <f t="shared" si="0"/>
        <v>96715.82</v>
      </c>
      <c r="O20" s="88">
        <f t="shared" si="0"/>
        <v>75555.5</v>
      </c>
      <c r="P20" s="88">
        <f t="shared" si="0"/>
        <v>1538413.95</v>
      </c>
      <c r="Q20" s="88">
        <f t="shared" si="0"/>
        <v>136132.35</v>
      </c>
    </row>
    <row r="21" spans="1:17" s="177" customFormat="1" ht="30" customHeight="1" thickBot="1" x14ac:dyDescent="0.3">
      <c r="A21" s="485" t="s">
        <v>416</v>
      </c>
      <c r="B21" s="485"/>
      <c r="C21" s="116">
        <f t="shared" ref="C21:Q21" si="1">COUNT(C6:C19)</f>
        <v>1</v>
      </c>
      <c r="D21" s="116">
        <f t="shared" si="1"/>
        <v>2</v>
      </c>
      <c r="E21" s="116">
        <f t="shared" si="1"/>
        <v>4</v>
      </c>
      <c r="F21" s="116">
        <f t="shared" si="1"/>
        <v>1</v>
      </c>
      <c r="G21" s="116">
        <f t="shared" si="1"/>
        <v>2</v>
      </c>
      <c r="H21" s="116">
        <f t="shared" si="1"/>
        <v>1</v>
      </c>
      <c r="I21" s="116">
        <f t="shared" si="1"/>
        <v>4</v>
      </c>
      <c r="J21" s="116">
        <f t="shared" si="1"/>
        <v>1</v>
      </c>
      <c r="K21" s="116">
        <f t="shared" si="1"/>
        <v>4</v>
      </c>
      <c r="L21" s="116">
        <f t="shared" si="1"/>
        <v>5</v>
      </c>
      <c r="M21" s="116">
        <f t="shared" si="1"/>
        <v>3</v>
      </c>
      <c r="N21" s="116">
        <f t="shared" si="1"/>
        <v>1</v>
      </c>
      <c r="O21" s="116">
        <f t="shared" si="1"/>
        <v>1</v>
      </c>
      <c r="P21" s="116">
        <f t="shared" si="1"/>
        <v>2</v>
      </c>
      <c r="Q21" s="116">
        <f t="shared" si="1"/>
        <v>2</v>
      </c>
    </row>
  </sheetData>
  <sortState ref="A6:Q19">
    <sortCondition ref="B6:B19"/>
  </sortState>
  <mergeCells count="21">
    <mergeCell ref="L4:L5"/>
    <mergeCell ref="J4:J5"/>
    <mergeCell ref="K4:K5"/>
    <mergeCell ref="O4:O5"/>
    <mergeCell ref="P4:P5"/>
    <mergeCell ref="I4:I5"/>
    <mergeCell ref="A20:B20"/>
    <mergeCell ref="A21:B21"/>
    <mergeCell ref="P1:Q1"/>
    <mergeCell ref="A2:Q2"/>
    <mergeCell ref="A3:Q3"/>
    <mergeCell ref="A4:A5"/>
    <mergeCell ref="B4:B5"/>
    <mergeCell ref="N4:N5"/>
    <mergeCell ref="G4:G5"/>
    <mergeCell ref="C4:C5"/>
    <mergeCell ref="D4:E4"/>
    <mergeCell ref="F4:F5"/>
    <mergeCell ref="H4:H5"/>
    <mergeCell ref="Q4:Q5"/>
    <mergeCell ref="M4:M5"/>
  </mergeCells>
  <printOptions horizontalCentered="1" verticalCentered="1"/>
  <pageMargins left="0.69" right="0.7" top="0.75" bottom="0.75" header="0.3" footer="0.3"/>
  <pageSetup scale="48" fitToHeight="0"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zoomScale="90" zoomScaleNormal="90" workbookViewId="0">
      <pane xSplit="2" ySplit="7" topLeftCell="C8" activePane="bottomRight" state="frozen"/>
      <selection pane="topRight" activeCell="B1" sqref="B1"/>
      <selection pane="bottomLeft" activeCell="A2" sqref="A2"/>
      <selection pane="bottomRight" activeCell="Y10" sqref="Y10"/>
    </sheetView>
  </sheetViews>
  <sheetFormatPr defaultColWidth="9.28515625" defaultRowHeight="16.5" x14ac:dyDescent="0.25"/>
  <cols>
    <col min="1" max="1" width="7.5703125" style="298" customWidth="1"/>
    <col min="2" max="2" width="30.28515625" style="286" customWidth="1"/>
    <col min="3" max="3" width="13.42578125" style="286" customWidth="1"/>
    <col min="4" max="4" width="14.42578125" style="286" customWidth="1"/>
    <col min="5" max="5" width="15.28515625" style="286" customWidth="1"/>
    <col min="6" max="6" width="14.140625" style="286" bestFit="1" customWidth="1"/>
    <col min="7" max="7" width="16.42578125" style="286" customWidth="1"/>
    <col min="8" max="8" width="13" style="286" customWidth="1"/>
    <col min="9" max="9" width="12.42578125" style="286" customWidth="1"/>
    <col min="10" max="10" width="13.7109375" style="286" customWidth="1"/>
    <col min="11" max="11" width="15.7109375" style="286" customWidth="1"/>
    <col min="12" max="12" width="14.7109375" style="286" customWidth="1"/>
    <col min="13" max="13" width="11.28515625" style="286" bestFit="1" customWidth="1"/>
    <col min="14" max="14" width="11.5703125" style="286" customWidth="1"/>
    <col min="15" max="15" width="14" style="286" customWidth="1"/>
    <col min="16" max="16" width="16.7109375" style="268" customWidth="1"/>
    <col min="17" max="17" width="13.28515625" style="286" customWidth="1"/>
    <col min="18" max="18" width="11.28515625" style="286" customWidth="1"/>
    <col min="19" max="19" width="11.7109375" style="286" customWidth="1"/>
    <col min="20" max="20" width="11" style="286" customWidth="1"/>
    <col min="21" max="21" width="14.5703125" style="286" customWidth="1"/>
    <col min="22" max="22" width="13.7109375" style="286" customWidth="1"/>
    <col min="23" max="16384" width="9.28515625" style="286"/>
  </cols>
  <sheetData>
    <row r="1" spans="1:22" s="300" customFormat="1" ht="39" customHeight="1" x14ac:dyDescent="0.25">
      <c r="B1" s="301"/>
      <c r="U1" s="480" t="s">
        <v>419</v>
      </c>
      <c r="V1" s="480"/>
    </row>
    <row r="2" spans="1:22" s="211" customFormat="1" ht="30" customHeight="1" x14ac:dyDescent="0.25">
      <c r="A2" s="480" t="s">
        <v>455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</row>
    <row r="3" spans="1:22" s="211" customFormat="1" ht="48" customHeight="1" x14ac:dyDescent="0.25">
      <c r="A3" s="506" t="s">
        <v>418</v>
      </c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</row>
    <row r="4" spans="1:22" s="303" customFormat="1" ht="18.75" x14ac:dyDescent="0.25">
      <c r="A4" s="302"/>
      <c r="P4" s="300"/>
    </row>
    <row r="5" spans="1:22" ht="17.25" thickBot="1" x14ac:dyDescent="0.3"/>
    <row r="6" spans="1:22" s="297" customFormat="1" ht="26.25" customHeight="1" thickBot="1" x14ac:dyDescent="0.3">
      <c r="A6" s="498" t="s">
        <v>415</v>
      </c>
      <c r="B6" s="497" t="s">
        <v>416</v>
      </c>
      <c r="C6" s="498" t="s">
        <v>390</v>
      </c>
      <c r="D6" s="498"/>
      <c r="E6" s="498"/>
      <c r="F6" s="498"/>
      <c r="G6" s="498"/>
      <c r="H6" s="498"/>
      <c r="I6" s="498" t="s">
        <v>394</v>
      </c>
      <c r="J6" s="498"/>
      <c r="K6" s="498"/>
      <c r="L6" s="498"/>
      <c r="M6" s="498"/>
      <c r="N6" s="498"/>
      <c r="O6" s="498" t="s">
        <v>414</v>
      </c>
      <c r="P6" s="498"/>
      <c r="Q6" s="498"/>
      <c r="R6" s="498" t="s">
        <v>393</v>
      </c>
      <c r="S6" s="498"/>
      <c r="T6" s="498"/>
      <c r="U6" s="498"/>
      <c r="V6" s="498"/>
    </row>
    <row r="7" spans="1:22" s="299" customFormat="1" ht="94.5" customHeight="1" thickBot="1" x14ac:dyDescent="0.3">
      <c r="A7" s="498"/>
      <c r="B7" s="497"/>
      <c r="C7" s="266" t="s">
        <v>28</v>
      </c>
      <c r="D7" s="266" t="s">
        <v>400</v>
      </c>
      <c r="E7" s="266" t="s">
        <v>301</v>
      </c>
      <c r="F7" s="266" t="s">
        <v>284</v>
      </c>
      <c r="G7" s="266" t="s">
        <v>302</v>
      </c>
      <c r="H7" s="266" t="s">
        <v>304</v>
      </c>
      <c r="I7" s="266" t="s">
        <v>89</v>
      </c>
      <c r="J7" s="266" t="s">
        <v>318</v>
      </c>
      <c r="K7" s="266" t="s">
        <v>307</v>
      </c>
      <c r="L7" s="266" t="s">
        <v>311</v>
      </c>
      <c r="M7" s="266" t="s">
        <v>312</v>
      </c>
      <c r="N7" s="266" t="s">
        <v>361</v>
      </c>
      <c r="O7" s="266" t="s">
        <v>313</v>
      </c>
      <c r="P7" s="162" t="s">
        <v>314</v>
      </c>
      <c r="Q7" s="266" t="s">
        <v>170</v>
      </c>
      <c r="R7" s="266" t="s">
        <v>291</v>
      </c>
      <c r="S7" s="266" t="s">
        <v>253</v>
      </c>
      <c r="T7" s="266" t="s">
        <v>315</v>
      </c>
      <c r="U7" s="266" t="s">
        <v>316</v>
      </c>
      <c r="V7" s="266" t="s">
        <v>317</v>
      </c>
    </row>
    <row r="8" spans="1:22" ht="30" customHeight="1" thickBot="1" x14ac:dyDescent="0.3">
      <c r="A8" s="282">
        <v>1</v>
      </c>
      <c r="B8" s="283" t="s">
        <v>292</v>
      </c>
      <c r="C8" s="284">
        <v>111760.48</v>
      </c>
      <c r="D8" s="283"/>
      <c r="E8" s="283"/>
      <c r="F8" s="283"/>
      <c r="G8" s="283"/>
      <c r="H8" s="283"/>
      <c r="I8" s="283"/>
      <c r="J8" s="285">
        <v>142180.51999999999</v>
      </c>
      <c r="K8" s="283"/>
      <c r="L8" s="283"/>
      <c r="M8" s="283"/>
      <c r="N8" s="283"/>
      <c r="O8" s="283"/>
      <c r="P8" s="170"/>
      <c r="Q8" s="283"/>
      <c r="R8" s="283"/>
      <c r="S8" s="283"/>
      <c r="T8" s="283"/>
      <c r="U8" s="283"/>
      <c r="V8" s="283"/>
    </row>
    <row r="9" spans="1:22" ht="30" customHeight="1" thickBot="1" x14ac:dyDescent="0.3">
      <c r="A9" s="282">
        <v>2</v>
      </c>
      <c r="B9" s="283" t="s">
        <v>309</v>
      </c>
      <c r="C9" s="282"/>
      <c r="D9" s="282"/>
      <c r="E9" s="283"/>
      <c r="F9" s="283"/>
      <c r="G9" s="283"/>
      <c r="H9" s="283"/>
      <c r="I9" s="283"/>
      <c r="J9" s="287"/>
      <c r="K9" s="284">
        <v>414000</v>
      </c>
      <c r="L9" s="283"/>
      <c r="M9" s="283"/>
      <c r="N9" s="283"/>
      <c r="O9" s="283"/>
      <c r="P9" s="170"/>
      <c r="Q9" s="283"/>
      <c r="R9" s="283"/>
      <c r="S9" s="283"/>
      <c r="T9" s="283"/>
      <c r="U9" s="283"/>
      <c r="V9" s="283"/>
    </row>
    <row r="10" spans="1:22" ht="30" customHeight="1" thickBot="1" x14ac:dyDescent="0.3">
      <c r="A10" s="282">
        <v>3</v>
      </c>
      <c r="B10" s="283" t="s">
        <v>310</v>
      </c>
      <c r="C10" s="282"/>
      <c r="D10" s="282"/>
      <c r="E10" s="283"/>
      <c r="F10" s="283"/>
      <c r="G10" s="283"/>
      <c r="H10" s="283"/>
      <c r="I10" s="283"/>
      <c r="J10" s="287"/>
      <c r="K10" s="284">
        <v>414000</v>
      </c>
      <c r="L10" s="283"/>
      <c r="M10" s="283"/>
      <c r="N10" s="283"/>
      <c r="O10" s="283"/>
      <c r="P10" s="170"/>
      <c r="Q10" s="283"/>
      <c r="R10" s="283"/>
      <c r="S10" s="283"/>
      <c r="T10" s="283"/>
      <c r="U10" s="283"/>
      <c r="V10" s="283"/>
    </row>
    <row r="11" spans="1:22" ht="30" customHeight="1" thickBot="1" x14ac:dyDescent="0.3">
      <c r="A11" s="282">
        <v>4</v>
      </c>
      <c r="B11" s="283" t="s">
        <v>293</v>
      </c>
      <c r="C11" s="284">
        <v>120556.74</v>
      </c>
      <c r="D11" s="283"/>
      <c r="E11" s="283"/>
      <c r="F11" s="283"/>
      <c r="G11" s="283"/>
      <c r="H11" s="283"/>
      <c r="I11" s="283"/>
      <c r="J11" s="287"/>
      <c r="K11" s="283"/>
      <c r="L11" s="288">
        <v>85684.95</v>
      </c>
      <c r="M11" s="283"/>
      <c r="N11" s="283"/>
      <c r="O11" s="283"/>
      <c r="P11" s="170"/>
      <c r="Q11" s="283"/>
      <c r="R11" s="283"/>
      <c r="S11" s="283"/>
      <c r="T11" s="289">
        <v>1573.59</v>
      </c>
      <c r="U11" s="288">
        <v>10532.4</v>
      </c>
      <c r="V11" s="283"/>
    </row>
    <row r="12" spans="1:22" ht="30" customHeight="1" thickBot="1" x14ac:dyDescent="0.3">
      <c r="A12" s="282">
        <v>5</v>
      </c>
      <c r="B12" s="283" t="s">
        <v>294</v>
      </c>
      <c r="C12" s="284">
        <v>124511.64</v>
      </c>
      <c r="D12" s="290">
        <v>27542</v>
      </c>
      <c r="E12" s="283"/>
      <c r="F12" s="283"/>
      <c r="G12" s="283"/>
      <c r="H12" s="283"/>
      <c r="I12" s="283"/>
      <c r="J12" s="287"/>
      <c r="K12" s="283"/>
      <c r="L12" s="283"/>
      <c r="M12" s="283"/>
      <c r="N12" s="283"/>
      <c r="O12" s="283"/>
      <c r="P12" s="170"/>
      <c r="Q12" s="283"/>
      <c r="R12" s="283">
        <v>525</v>
      </c>
      <c r="S12" s="283"/>
      <c r="T12" s="283"/>
      <c r="U12" s="283"/>
      <c r="V12" s="283"/>
    </row>
    <row r="13" spans="1:22" ht="30" customHeight="1" thickBot="1" x14ac:dyDescent="0.3">
      <c r="A13" s="282">
        <v>6</v>
      </c>
      <c r="B13" s="283" t="s">
        <v>303</v>
      </c>
      <c r="C13" s="283"/>
      <c r="D13" s="283"/>
      <c r="E13" s="283"/>
      <c r="F13" s="283"/>
      <c r="G13" s="289">
        <v>5000</v>
      </c>
      <c r="H13" s="283"/>
      <c r="I13" s="283"/>
      <c r="J13" s="287"/>
      <c r="K13" s="283"/>
      <c r="L13" s="283"/>
      <c r="M13" s="283"/>
      <c r="N13" s="287">
        <v>201250</v>
      </c>
      <c r="O13" s="283"/>
      <c r="P13" s="170"/>
      <c r="Q13" s="283"/>
      <c r="R13" s="283"/>
      <c r="S13" s="283"/>
      <c r="T13" s="283"/>
      <c r="U13" s="283"/>
      <c r="V13" s="283"/>
    </row>
    <row r="14" spans="1:22" ht="30" customHeight="1" thickBot="1" x14ac:dyDescent="0.3">
      <c r="A14" s="282">
        <v>7</v>
      </c>
      <c r="B14" s="283" t="s">
        <v>295</v>
      </c>
      <c r="C14" s="284">
        <v>112230</v>
      </c>
      <c r="D14" s="283"/>
      <c r="E14" s="289">
        <v>940483.29</v>
      </c>
      <c r="F14" s="283"/>
      <c r="G14" s="283"/>
      <c r="H14" s="283"/>
      <c r="I14" s="289">
        <v>44000</v>
      </c>
      <c r="J14" s="285">
        <v>20000</v>
      </c>
      <c r="K14" s="283"/>
      <c r="L14" s="283"/>
      <c r="M14" s="283"/>
      <c r="N14" s="291">
        <v>40250</v>
      </c>
      <c r="O14" s="283"/>
      <c r="P14" s="170"/>
      <c r="Q14" s="283"/>
      <c r="R14" s="283"/>
      <c r="S14" s="283"/>
      <c r="T14" s="283"/>
      <c r="U14" s="283"/>
      <c r="V14" s="283"/>
    </row>
    <row r="15" spans="1:22" ht="30" customHeight="1" thickBot="1" x14ac:dyDescent="0.3">
      <c r="A15" s="282">
        <v>8</v>
      </c>
      <c r="B15" s="283" t="s">
        <v>296</v>
      </c>
      <c r="C15" s="284">
        <v>19839</v>
      </c>
      <c r="D15" s="290">
        <v>103825.76</v>
      </c>
      <c r="E15" s="284">
        <v>1648654.63</v>
      </c>
      <c r="F15" s="283">
        <v>318993.59999999998</v>
      </c>
      <c r="G15" s="289">
        <v>3690</v>
      </c>
      <c r="H15" s="283"/>
      <c r="I15" s="289">
        <v>100000</v>
      </c>
      <c r="J15" s="285">
        <v>333456.75</v>
      </c>
      <c r="K15" s="284">
        <v>517500</v>
      </c>
      <c r="L15" s="290"/>
      <c r="M15" s="283"/>
      <c r="N15" s="287">
        <v>200000</v>
      </c>
      <c r="O15" s="283"/>
      <c r="P15" s="170"/>
      <c r="Q15" s="283"/>
      <c r="R15" s="284">
        <v>5619</v>
      </c>
      <c r="S15" s="284">
        <v>10701.99</v>
      </c>
      <c r="T15" s="289">
        <v>2808.55</v>
      </c>
      <c r="U15" s="283"/>
      <c r="V15" s="292">
        <v>6104.55</v>
      </c>
    </row>
    <row r="16" spans="1:22" ht="30" customHeight="1" thickBot="1" x14ac:dyDescent="0.3">
      <c r="A16" s="282">
        <v>9</v>
      </c>
      <c r="B16" s="283" t="s">
        <v>305</v>
      </c>
      <c r="C16" s="283"/>
      <c r="D16" s="283"/>
      <c r="E16" s="283"/>
      <c r="F16" s="283"/>
      <c r="G16" s="283"/>
      <c r="H16" s="283"/>
      <c r="I16" s="293">
        <v>213541.96</v>
      </c>
      <c r="J16" s="285">
        <v>228090.25</v>
      </c>
      <c r="K16" s="283"/>
      <c r="L16" s="283"/>
      <c r="M16" s="283"/>
      <c r="N16" s="283"/>
      <c r="O16" s="289">
        <v>34650</v>
      </c>
      <c r="P16" s="170"/>
      <c r="Q16" s="283"/>
      <c r="R16" s="283"/>
      <c r="S16" s="283"/>
      <c r="T16" s="283"/>
      <c r="U16" s="283"/>
      <c r="V16" s="283"/>
    </row>
    <row r="17" spans="1:22" ht="30" customHeight="1" thickBot="1" x14ac:dyDescent="0.3">
      <c r="A17" s="282">
        <v>10</v>
      </c>
      <c r="B17" s="283" t="s">
        <v>308</v>
      </c>
      <c r="C17" s="282"/>
      <c r="D17" s="282"/>
      <c r="E17" s="283"/>
      <c r="F17" s="283"/>
      <c r="G17" s="283"/>
      <c r="H17" s="283"/>
      <c r="I17" s="293"/>
      <c r="J17" s="287"/>
      <c r="K17" s="284">
        <v>506000</v>
      </c>
      <c r="L17" s="283"/>
      <c r="M17" s="283"/>
      <c r="N17" s="283"/>
      <c r="O17" s="283"/>
      <c r="P17" s="170"/>
      <c r="Q17" s="283"/>
      <c r="R17" s="283"/>
      <c r="S17" s="283"/>
      <c r="T17" s="283"/>
      <c r="U17" s="283"/>
      <c r="V17" s="283"/>
    </row>
    <row r="18" spans="1:22" ht="30" customHeight="1" thickBot="1" x14ac:dyDescent="0.3">
      <c r="A18" s="282">
        <v>11</v>
      </c>
      <c r="B18" s="294" t="s">
        <v>306</v>
      </c>
      <c r="C18" s="295"/>
      <c r="D18" s="283"/>
      <c r="E18" s="283"/>
      <c r="F18" s="283"/>
      <c r="G18" s="283"/>
      <c r="H18" s="283"/>
      <c r="I18" s="293"/>
      <c r="J18" s="285"/>
      <c r="K18" s="283"/>
      <c r="L18" s="283"/>
      <c r="M18" s="283"/>
      <c r="N18" s="289"/>
      <c r="O18" s="283"/>
      <c r="P18" s="170"/>
      <c r="Q18" s="283"/>
      <c r="R18" s="283"/>
      <c r="S18" s="283"/>
      <c r="T18" s="283"/>
      <c r="U18" s="283"/>
      <c r="V18" s="283"/>
    </row>
    <row r="19" spans="1:22" ht="30" customHeight="1" thickBot="1" x14ac:dyDescent="0.3">
      <c r="A19" s="282">
        <v>12</v>
      </c>
      <c r="B19" s="283" t="s">
        <v>404</v>
      </c>
      <c r="C19" s="295"/>
      <c r="D19" s="283"/>
      <c r="E19" s="283"/>
      <c r="F19" s="283"/>
      <c r="G19" s="283"/>
      <c r="H19" s="283"/>
      <c r="I19" s="293"/>
      <c r="J19" s="285"/>
      <c r="K19" s="283"/>
      <c r="L19" s="283"/>
      <c r="M19" s="283"/>
      <c r="N19" s="289">
        <v>46000</v>
      </c>
      <c r="O19" s="283"/>
      <c r="P19" s="170"/>
      <c r="Q19" s="283"/>
      <c r="R19" s="283"/>
      <c r="S19" s="283"/>
      <c r="T19" s="283"/>
      <c r="U19" s="283"/>
      <c r="V19" s="283"/>
    </row>
    <row r="20" spans="1:22" ht="30" customHeight="1" thickBot="1" x14ac:dyDescent="0.3">
      <c r="A20" s="282">
        <v>13</v>
      </c>
      <c r="B20" s="283" t="s">
        <v>297</v>
      </c>
      <c r="C20" s="284">
        <v>121460</v>
      </c>
      <c r="D20" s="283"/>
      <c r="E20" s="283"/>
      <c r="F20" s="289">
        <v>110539.93</v>
      </c>
      <c r="G20" s="283"/>
      <c r="H20" s="283"/>
      <c r="I20" s="285">
        <v>251037.28</v>
      </c>
      <c r="J20" s="285">
        <v>680419.86</v>
      </c>
      <c r="K20" s="283"/>
      <c r="L20" s="290"/>
      <c r="M20" s="283"/>
      <c r="N20" s="283"/>
      <c r="O20" s="289">
        <v>51698</v>
      </c>
      <c r="P20" s="168">
        <v>304352.03999999998</v>
      </c>
      <c r="Q20" s="289">
        <v>48351.68</v>
      </c>
      <c r="R20" s="283"/>
      <c r="S20" s="283"/>
      <c r="T20" s="283"/>
      <c r="U20" s="283"/>
      <c r="V20" s="283"/>
    </row>
    <row r="21" spans="1:22" ht="30" customHeight="1" thickBot="1" x14ac:dyDescent="0.3">
      <c r="A21" s="282">
        <v>14</v>
      </c>
      <c r="B21" s="283" t="s">
        <v>298</v>
      </c>
      <c r="C21" s="284">
        <v>611082.65</v>
      </c>
      <c r="D21" s="289">
        <v>221014.13</v>
      </c>
      <c r="E21" s="284">
        <v>145228.59</v>
      </c>
      <c r="F21" s="283"/>
      <c r="G21" s="283"/>
      <c r="H21" s="289">
        <v>156619.5</v>
      </c>
      <c r="I21" s="283"/>
      <c r="J21" s="285">
        <v>175753.16</v>
      </c>
      <c r="K21" s="283"/>
      <c r="L21" s="289"/>
      <c r="M21" s="283"/>
      <c r="N21" s="283"/>
      <c r="O21" s="289">
        <v>117702.15</v>
      </c>
      <c r="P21" s="168">
        <v>124785.3</v>
      </c>
      <c r="Q21" s="289">
        <v>55350</v>
      </c>
      <c r="R21" s="284">
        <v>3317.5</v>
      </c>
      <c r="S21" s="284">
        <v>7782.43</v>
      </c>
      <c r="T21" s="283"/>
      <c r="U21" s="283"/>
      <c r="V21" s="283"/>
    </row>
    <row r="22" spans="1:22" ht="30" customHeight="1" thickBot="1" x14ac:dyDescent="0.3">
      <c r="A22" s="282">
        <v>15</v>
      </c>
      <c r="B22" s="283" t="s">
        <v>299</v>
      </c>
      <c r="C22" s="284">
        <v>26000</v>
      </c>
      <c r="D22" s="283"/>
      <c r="E22" s="284">
        <v>405945.13</v>
      </c>
      <c r="F22" s="283"/>
      <c r="G22" s="283"/>
      <c r="H22" s="283"/>
      <c r="I22" s="283"/>
      <c r="J22" s="285">
        <v>1261360.8799999999</v>
      </c>
      <c r="K22" s="283"/>
      <c r="L22" s="283"/>
      <c r="M22" s="288">
        <v>118315.2</v>
      </c>
      <c r="N22" s="289">
        <v>20000</v>
      </c>
      <c r="O22" s="289">
        <v>79779.48</v>
      </c>
      <c r="P22" s="170"/>
      <c r="Q22" s="283"/>
      <c r="R22" s="283"/>
      <c r="S22" s="283"/>
      <c r="T22" s="283"/>
      <c r="U22" s="283"/>
      <c r="V22" s="283"/>
    </row>
    <row r="23" spans="1:22" ht="30" customHeight="1" thickBot="1" x14ac:dyDescent="0.3">
      <c r="A23" s="282">
        <v>16</v>
      </c>
      <c r="B23" s="283" t="s">
        <v>300</v>
      </c>
      <c r="C23" s="284">
        <v>19908.009999999998</v>
      </c>
      <c r="D23" s="283"/>
      <c r="E23" s="283"/>
      <c r="F23" s="283"/>
      <c r="G23" s="283"/>
      <c r="H23" s="289">
        <v>27200</v>
      </c>
      <c r="I23" s="283"/>
      <c r="J23" s="287"/>
      <c r="K23" s="283"/>
      <c r="L23" s="283"/>
      <c r="M23" s="283"/>
      <c r="N23" s="283"/>
      <c r="O23" s="283"/>
      <c r="P23" s="170"/>
      <c r="Q23" s="283"/>
      <c r="R23" s="284">
        <v>1308</v>
      </c>
      <c r="S23" s="284">
        <v>8516.74</v>
      </c>
      <c r="T23" s="283"/>
      <c r="U23" s="283"/>
      <c r="V23" s="283"/>
    </row>
    <row r="24" spans="1:22" s="297" customFormat="1" ht="30" customHeight="1" thickBot="1" x14ac:dyDescent="0.3">
      <c r="A24" s="485" t="s">
        <v>420</v>
      </c>
      <c r="B24" s="485"/>
      <c r="C24" s="288">
        <f>SUM(C8:C23)</f>
        <v>1267348.52</v>
      </c>
      <c r="D24" s="288">
        <f t="shared" ref="D24:V24" si="0">SUM(D8:D23)</f>
        <v>352381.89</v>
      </c>
      <c r="E24" s="288">
        <f>SUM(E8:E23)</f>
        <v>3140311.6399999997</v>
      </c>
      <c r="F24" s="288">
        <f>SUM(F8:F23)</f>
        <v>429533.52999999997</v>
      </c>
      <c r="G24" s="288">
        <f>SUM(G8:G23)</f>
        <v>8690</v>
      </c>
      <c r="H24" s="288">
        <f>SUM(H8:H23)</f>
        <v>183819.5</v>
      </c>
      <c r="I24" s="288">
        <f t="shared" si="0"/>
        <v>608579.24</v>
      </c>
      <c r="J24" s="291">
        <f t="shared" si="0"/>
        <v>2841261.42</v>
      </c>
      <c r="K24" s="288">
        <f t="shared" si="0"/>
        <v>1851500</v>
      </c>
      <c r="L24" s="288">
        <f t="shared" si="0"/>
        <v>85684.95</v>
      </c>
      <c r="M24" s="288">
        <f t="shared" si="0"/>
        <v>118315.2</v>
      </c>
      <c r="N24" s="288">
        <f t="shared" si="0"/>
        <v>507500</v>
      </c>
      <c r="O24" s="288">
        <f t="shared" si="0"/>
        <v>283829.63</v>
      </c>
      <c r="P24" s="296">
        <f t="shared" si="0"/>
        <v>429137.33999999997</v>
      </c>
      <c r="Q24" s="288">
        <f t="shared" si="0"/>
        <v>103701.68</v>
      </c>
      <c r="R24" s="288">
        <f t="shared" si="0"/>
        <v>10769.5</v>
      </c>
      <c r="S24" s="288">
        <f t="shared" si="0"/>
        <v>27001.159999999996</v>
      </c>
      <c r="T24" s="288">
        <f t="shared" si="0"/>
        <v>4382.1400000000003</v>
      </c>
      <c r="U24" s="288">
        <f t="shared" si="0"/>
        <v>10532.4</v>
      </c>
      <c r="V24" s="288">
        <f t="shared" si="0"/>
        <v>6104.55</v>
      </c>
    </row>
    <row r="25" spans="1:22" ht="30" customHeight="1" thickBot="1" x14ac:dyDescent="0.3">
      <c r="A25" s="485" t="s">
        <v>416</v>
      </c>
      <c r="B25" s="485"/>
      <c r="C25" s="282">
        <f>COUNT(C8:C23)</f>
        <v>9</v>
      </c>
      <c r="D25" s="282">
        <f t="shared" ref="D25:V25" si="1">COUNT(D8:D23)</f>
        <v>3</v>
      </c>
      <c r="E25" s="282">
        <f>COUNT(E8:E23)</f>
        <v>4</v>
      </c>
      <c r="F25" s="282">
        <f>COUNT(F8:F23)</f>
        <v>2</v>
      </c>
      <c r="G25" s="282">
        <f>COUNT(G8:G23)</f>
        <v>2</v>
      </c>
      <c r="H25" s="282">
        <f>COUNT(H8:H23)</f>
        <v>2</v>
      </c>
      <c r="I25" s="282">
        <f t="shared" si="1"/>
        <v>4</v>
      </c>
      <c r="J25" s="282">
        <f t="shared" si="1"/>
        <v>7</v>
      </c>
      <c r="K25" s="282">
        <f t="shared" si="1"/>
        <v>4</v>
      </c>
      <c r="L25" s="282">
        <f t="shared" si="1"/>
        <v>1</v>
      </c>
      <c r="M25" s="282">
        <f t="shared" si="1"/>
        <v>1</v>
      </c>
      <c r="N25" s="282">
        <f t="shared" si="1"/>
        <v>5</v>
      </c>
      <c r="O25" s="282">
        <f t="shared" si="1"/>
        <v>4</v>
      </c>
      <c r="P25" s="249">
        <f t="shared" si="1"/>
        <v>2</v>
      </c>
      <c r="Q25" s="282">
        <f t="shared" si="1"/>
        <v>2</v>
      </c>
      <c r="R25" s="282">
        <f t="shared" si="1"/>
        <v>4</v>
      </c>
      <c r="S25" s="282">
        <f t="shared" si="1"/>
        <v>3</v>
      </c>
      <c r="T25" s="282">
        <f t="shared" si="1"/>
        <v>2</v>
      </c>
      <c r="U25" s="282">
        <f t="shared" si="1"/>
        <v>1</v>
      </c>
      <c r="V25" s="282">
        <f t="shared" si="1"/>
        <v>1</v>
      </c>
    </row>
  </sheetData>
  <sortState ref="A8:Z23">
    <sortCondition ref="B8:B23"/>
  </sortState>
  <mergeCells count="10">
    <mergeCell ref="A24:B24"/>
    <mergeCell ref="A25:B25"/>
    <mergeCell ref="B6:B7"/>
    <mergeCell ref="A6:A7"/>
    <mergeCell ref="U1:V1"/>
    <mergeCell ref="A2:V2"/>
    <mergeCell ref="C6:H6"/>
    <mergeCell ref="I6:N6"/>
    <mergeCell ref="O6:Q6"/>
    <mergeCell ref="R6:V6"/>
  </mergeCells>
  <pageMargins left="0.28999999999999998" right="0.19" top="0.93" bottom="0.75" header="0.3" footer="0.3"/>
  <pageSetup scale="44" fitToHeight="0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workbookViewId="0">
      <pane xSplit="2" ySplit="5" topLeftCell="F6" activePane="bottomRight" state="frozen"/>
      <selection pane="topRight" activeCell="B1" sqref="B1"/>
      <selection pane="bottomLeft" activeCell="A2" sqref="A2"/>
      <selection pane="bottomRight" activeCell="P7" sqref="P7"/>
    </sheetView>
  </sheetViews>
  <sheetFormatPr defaultColWidth="9.28515625" defaultRowHeight="16.5" x14ac:dyDescent="0.3"/>
  <cols>
    <col min="1" max="1" width="9.28515625" style="37"/>
    <col min="2" max="2" width="29.28515625" style="14" bestFit="1" customWidth="1"/>
    <col min="3" max="3" width="15.5703125" style="14" customWidth="1"/>
    <col min="4" max="4" width="10.7109375" style="14" bestFit="1" customWidth="1"/>
    <col min="5" max="5" width="17.7109375" style="14" bestFit="1" customWidth="1"/>
    <col min="6" max="6" width="16.28515625" style="14" bestFit="1" customWidth="1"/>
    <col min="7" max="7" width="14" style="94" bestFit="1" customWidth="1"/>
    <col min="8" max="8" width="13.28515625" style="14" customWidth="1"/>
    <col min="9" max="10" width="13.28515625" style="14" bestFit="1" customWidth="1"/>
    <col min="11" max="11" width="13.7109375" style="14" bestFit="1" customWidth="1"/>
    <col min="12" max="12" width="13.28515625" style="14" bestFit="1" customWidth="1"/>
    <col min="13" max="13" width="14.28515625" style="14" bestFit="1" customWidth="1"/>
    <col min="14" max="14" width="13.28515625" style="14" bestFit="1" customWidth="1"/>
    <col min="15" max="15" width="10.7109375" style="14" customWidth="1"/>
    <col min="16" max="16384" width="9.28515625" style="14"/>
  </cols>
  <sheetData>
    <row r="1" spans="1:23" s="268" customFormat="1" ht="39" customHeight="1" x14ac:dyDescent="0.25">
      <c r="A1" s="267"/>
      <c r="C1" s="267"/>
      <c r="N1" s="499" t="s">
        <v>419</v>
      </c>
      <c r="O1" s="499"/>
      <c r="W1" s="269"/>
    </row>
    <row r="2" spans="1:23" s="269" customFormat="1" ht="30" customHeight="1" x14ac:dyDescent="0.25">
      <c r="A2" s="499" t="s">
        <v>457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</row>
    <row r="3" spans="1:23" s="269" customFormat="1" ht="36" customHeight="1" thickBot="1" x14ac:dyDescent="0.3">
      <c r="A3" s="504" t="s">
        <v>418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270"/>
      <c r="Q3" s="270"/>
      <c r="R3" s="270"/>
      <c r="S3" s="270"/>
      <c r="T3" s="270"/>
      <c r="U3" s="270"/>
      <c r="V3" s="270"/>
      <c r="W3" s="270"/>
    </row>
    <row r="4" spans="1:23" s="269" customFormat="1" ht="42.75" customHeight="1" thickBot="1" x14ac:dyDescent="0.3">
      <c r="A4" s="500" t="s">
        <v>415</v>
      </c>
      <c r="B4" s="502" t="s">
        <v>416</v>
      </c>
      <c r="C4" s="505" t="s">
        <v>390</v>
      </c>
      <c r="D4" s="505"/>
      <c r="E4" s="505"/>
      <c r="F4" s="505"/>
      <c r="G4" s="505"/>
      <c r="H4" s="505" t="s">
        <v>394</v>
      </c>
      <c r="I4" s="505"/>
      <c r="J4" s="505"/>
      <c r="K4" s="505"/>
      <c r="L4" s="505" t="s">
        <v>456</v>
      </c>
      <c r="M4" s="505"/>
      <c r="N4" s="464" t="s">
        <v>393</v>
      </c>
      <c r="O4" s="464"/>
      <c r="P4" s="270"/>
      <c r="Q4" s="270"/>
      <c r="R4" s="270"/>
      <c r="S4" s="270"/>
      <c r="T4" s="270"/>
      <c r="U4" s="270"/>
      <c r="V4" s="270"/>
      <c r="W4" s="270"/>
    </row>
    <row r="5" spans="1:23" s="8" customFormat="1" ht="111.75" customHeight="1" thickBot="1" x14ac:dyDescent="0.3">
      <c r="A5" s="501"/>
      <c r="B5" s="503"/>
      <c r="C5" s="196" t="s">
        <v>28</v>
      </c>
      <c r="D5" s="197" t="s">
        <v>282</v>
      </c>
      <c r="E5" s="196" t="s">
        <v>283</v>
      </c>
      <c r="F5" s="196" t="s">
        <v>284</v>
      </c>
      <c r="G5" s="117" t="s">
        <v>285</v>
      </c>
      <c r="H5" s="196" t="s">
        <v>89</v>
      </c>
      <c r="I5" s="196" t="s">
        <v>288</v>
      </c>
      <c r="J5" s="196" t="s">
        <v>287</v>
      </c>
      <c r="K5" s="266" t="s">
        <v>361</v>
      </c>
      <c r="L5" s="197" t="s">
        <v>289</v>
      </c>
      <c r="M5" s="196" t="s">
        <v>290</v>
      </c>
      <c r="N5" s="196" t="s">
        <v>291</v>
      </c>
      <c r="O5" s="196" t="s">
        <v>253</v>
      </c>
    </row>
    <row r="6" spans="1:23" s="220" customFormat="1" ht="35.1" customHeight="1" thickBot="1" x14ac:dyDescent="0.3">
      <c r="A6" s="229">
        <v>1</v>
      </c>
      <c r="B6" s="200" t="s">
        <v>274</v>
      </c>
      <c r="C6" s="271">
        <v>15712</v>
      </c>
      <c r="D6" s="271">
        <v>2998</v>
      </c>
      <c r="E6" s="221"/>
      <c r="F6" s="221"/>
      <c r="G6" s="83"/>
      <c r="H6" s="221"/>
      <c r="I6" s="225">
        <v>247734.47</v>
      </c>
      <c r="J6" s="221"/>
      <c r="K6" s="221"/>
      <c r="L6" s="221"/>
      <c r="M6" s="221"/>
      <c r="N6" s="221"/>
      <c r="O6" s="271">
        <v>7940.21</v>
      </c>
    </row>
    <row r="7" spans="1:23" s="220" customFormat="1" ht="35.1" customHeight="1" thickBot="1" x14ac:dyDescent="0.3">
      <c r="A7" s="229">
        <v>2</v>
      </c>
      <c r="B7" s="200" t="s">
        <v>275</v>
      </c>
      <c r="C7" s="271">
        <v>31250</v>
      </c>
      <c r="D7" s="272"/>
      <c r="E7" s="271">
        <v>54893.5</v>
      </c>
      <c r="F7" s="221"/>
      <c r="G7" s="243">
        <v>5850</v>
      </c>
      <c r="H7" s="221"/>
      <c r="I7" s="221"/>
      <c r="J7" s="271">
        <v>201250</v>
      </c>
      <c r="K7" s="221"/>
      <c r="L7" s="221"/>
      <c r="M7" s="221"/>
      <c r="N7" s="201">
        <v>12950.18</v>
      </c>
      <c r="O7" s="221"/>
    </row>
    <row r="8" spans="1:23" s="220" customFormat="1" ht="35.1" customHeight="1" thickBot="1" x14ac:dyDescent="0.3">
      <c r="A8" s="229">
        <v>3</v>
      </c>
      <c r="B8" s="200" t="s">
        <v>276</v>
      </c>
      <c r="C8" s="271">
        <v>22750</v>
      </c>
      <c r="D8" s="272"/>
      <c r="E8" s="221"/>
      <c r="F8" s="221"/>
      <c r="G8" s="83"/>
      <c r="H8" s="221"/>
      <c r="I8" s="225">
        <v>1079883.52</v>
      </c>
      <c r="J8" s="271">
        <v>414000</v>
      </c>
      <c r="K8" s="221"/>
      <c r="L8" s="273">
        <v>147209.5</v>
      </c>
      <c r="M8" s="274"/>
      <c r="N8" s="275">
        <v>1311.38</v>
      </c>
      <c r="O8" s="276">
        <v>4701.41</v>
      </c>
    </row>
    <row r="9" spans="1:23" s="220" customFormat="1" ht="35.1" customHeight="1" thickBot="1" x14ac:dyDescent="0.3">
      <c r="A9" s="229">
        <v>4</v>
      </c>
      <c r="B9" s="221" t="s">
        <v>286</v>
      </c>
      <c r="C9" s="221"/>
      <c r="D9" s="221"/>
      <c r="E9" s="221"/>
      <c r="F9" s="221"/>
      <c r="G9" s="83"/>
      <c r="H9" s="225">
        <v>54716</v>
      </c>
      <c r="I9" s="225">
        <v>273988.34999999998</v>
      </c>
      <c r="J9" s="271">
        <v>371450</v>
      </c>
      <c r="K9" s="221"/>
      <c r="L9" s="221"/>
      <c r="M9" s="221"/>
      <c r="N9" s="201">
        <v>3311.38</v>
      </c>
      <c r="O9" s="221"/>
    </row>
    <row r="10" spans="1:23" s="220" customFormat="1" ht="35.1" customHeight="1" thickBot="1" x14ac:dyDescent="0.3">
      <c r="A10" s="229">
        <v>5</v>
      </c>
      <c r="B10" s="200" t="s">
        <v>277</v>
      </c>
      <c r="C10" s="271">
        <v>140189.6</v>
      </c>
      <c r="D10" s="272"/>
      <c r="E10" s="221"/>
      <c r="F10" s="221"/>
      <c r="G10" s="83"/>
      <c r="H10" s="221"/>
      <c r="I10" s="225">
        <v>356701.97</v>
      </c>
      <c r="J10" s="221"/>
      <c r="K10" s="221"/>
      <c r="L10" s="221"/>
      <c r="M10" s="221"/>
      <c r="N10" s="201">
        <v>4913.42</v>
      </c>
      <c r="O10" s="221"/>
    </row>
    <row r="11" spans="1:23" s="220" customFormat="1" ht="35.1" customHeight="1" thickBot="1" x14ac:dyDescent="0.3">
      <c r="A11" s="229">
        <v>6</v>
      </c>
      <c r="B11" s="200" t="s">
        <v>278</v>
      </c>
      <c r="C11" s="271">
        <v>31900</v>
      </c>
      <c r="D11" s="272"/>
      <c r="E11" s="276">
        <v>884369</v>
      </c>
      <c r="F11" s="271">
        <v>101542</v>
      </c>
      <c r="G11" s="83"/>
      <c r="H11" s="222">
        <v>135317.76999999999</v>
      </c>
      <c r="I11" s="225">
        <v>838015.13</v>
      </c>
      <c r="J11" s="221"/>
      <c r="K11" s="271">
        <v>201250</v>
      </c>
      <c r="L11" s="221"/>
      <c r="M11" s="221"/>
      <c r="N11" s="228"/>
      <c r="O11" s="221"/>
    </row>
    <row r="12" spans="1:23" s="220" customFormat="1" ht="35.1" customHeight="1" thickBot="1" x14ac:dyDescent="0.3">
      <c r="A12" s="229">
        <v>7</v>
      </c>
      <c r="B12" s="200" t="s">
        <v>279</v>
      </c>
      <c r="C12" s="271">
        <v>81724</v>
      </c>
      <c r="D12" s="272"/>
      <c r="E12" s="276">
        <v>188432</v>
      </c>
      <c r="F12" s="271">
        <v>26565</v>
      </c>
      <c r="G12" s="243">
        <v>24360</v>
      </c>
      <c r="H12" s="221"/>
      <c r="I12" s="225">
        <v>1940787.37</v>
      </c>
      <c r="J12" s="221"/>
      <c r="K12" s="271">
        <v>13915</v>
      </c>
      <c r="L12" s="221"/>
      <c r="M12" s="226">
        <v>7090</v>
      </c>
      <c r="N12" s="228"/>
      <c r="O12" s="271">
        <v>2426.35</v>
      </c>
    </row>
    <row r="13" spans="1:23" s="220" customFormat="1" ht="35.1" customHeight="1" thickBot="1" x14ac:dyDescent="0.3">
      <c r="A13" s="229">
        <v>8</v>
      </c>
      <c r="B13" s="200" t="s">
        <v>280</v>
      </c>
      <c r="C13" s="271">
        <v>43286</v>
      </c>
      <c r="D13" s="272"/>
      <c r="E13" s="276">
        <v>193395</v>
      </c>
      <c r="F13" s="221"/>
      <c r="G13" s="83"/>
      <c r="H13" s="222">
        <v>263543.74</v>
      </c>
      <c r="I13" s="225">
        <v>62205.54</v>
      </c>
      <c r="J13" s="221"/>
      <c r="K13" s="221"/>
      <c r="L13" s="221"/>
      <c r="M13" s="221"/>
      <c r="N13" s="201">
        <v>300</v>
      </c>
      <c r="O13" s="221"/>
    </row>
    <row r="14" spans="1:23" s="220" customFormat="1" ht="35.1" customHeight="1" thickBot="1" x14ac:dyDescent="0.3">
      <c r="A14" s="229">
        <v>9</v>
      </c>
      <c r="B14" s="200" t="s">
        <v>281</v>
      </c>
      <c r="C14" s="271">
        <v>168214.5</v>
      </c>
      <c r="D14" s="272"/>
      <c r="E14" s="221"/>
      <c r="F14" s="271">
        <v>412507.81</v>
      </c>
      <c r="G14" s="83"/>
      <c r="H14" s="221"/>
      <c r="I14" s="225">
        <v>1483250.54</v>
      </c>
      <c r="J14" s="271">
        <v>171540</v>
      </c>
      <c r="K14" s="221"/>
      <c r="L14" s="221"/>
      <c r="M14" s="221"/>
      <c r="N14" s="276">
        <v>1772.02</v>
      </c>
      <c r="O14" s="276">
        <v>10282.92</v>
      </c>
    </row>
    <row r="15" spans="1:23" s="230" customFormat="1" ht="35.1" customHeight="1" thickBot="1" x14ac:dyDescent="0.3">
      <c r="A15" s="485" t="s">
        <v>420</v>
      </c>
      <c r="B15" s="485"/>
      <c r="C15" s="226">
        <f t="shared" ref="C15:O15" si="0">SUM(C6:C14)</f>
        <v>535026.1</v>
      </c>
      <c r="D15" s="226">
        <f t="shared" si="0"/>
        <v>2998</v>
      </c>
      <c r="E15" s="226">
        <f t="shared" si="0"/>
        <v>1321089.5</v>
      </c>
      <c r="F15" s="226">
        <f t="shared" si="0"/>
        <v>540614.81000000006</v>
      </c>
      <c r="G15" s="96">
        <f t="shared" si="0"/>
        <v>30210</v>
      </c>
      <c r="H15" s="226">
        <f t="shared" si="0"/>
        <v>453577.51</v>
      </c>
      <c r="I15" s="226">
        <f t="shared" si="0"/>
        <v>6282566.8900000006</v>
      </c>
      <c r="J15" s="226">
        <f t="shared" si="0"/>
        <v>1158240</v>
      </c>
      <c r="K15" s="226">
        <f t="shared" si="0"/>
        <v>215165</v>
      </c>
      <c r="L15" s="226">
        <f t="shared" si="0"/>
        <v>147209.5</v>
      </c>
      <c r="M15" s="226">
        <f t="shared" si="0"/>
        <v>7090</v>
      </c>
      <c r="N15" s="226">
        <f t="shared" si="0"/>
        <v>24558.38</v>
      </c>
      <c r="O15" s="226">
        <f t="shared" si="0"/>
        <v>25350.89</v>
      </c>
    </row>
    <row r="16" spans="1:23" s="220" customFormat="1" ht="35.1" customHeight="1" thickBot="1" x14ac:dyDescent="0.3">
      <c r="A16" s="485" t="s">
        <v>416</v>
      </c>
      <c r="B16" s="485"/>
      <c r="C16" s="229">
        <f>COUNT(C6:C14)</f>
        <v>8</v>
      </c>
      <c r="D16" s="229">
        <f t="shared" ref="D16:O16" si="1">COUNT(D6:D14)</f>
        <v>1</v>
      </c>
      <c r="E16" s="229">
        <f t="shared" si="1"/>
        <v>4</v>
      </c>
      <c r="F16" s="229">
        <f t="shared" si="1"/>
        <v>3</v>
      </c>
      <c r="G16" s="84">
        <f t="shared" si="1"/>
        <v>2</v>
      </c>
      <c r="H16" s="229">
        <f t="shared" si="1"/>
        <v>3</v>
      </c>
      <c r="I16" s="229">
        <f t="shared" si="1"/>
        <v>8</v>
      </c>
      <c r="J16" s="229">
        <f t="shared" si="1"/>
        <v>4</v>
      </c>
      <c r="K16" s="229">
        <f t="shared" si="1"/>
        <v>2</v>
      </c>
      <c r="L16" s="229">
        <f t="shared" si="1"/>
        <v>1</v>
      </c>
      <c r="M16" s="229">
        <f t="shared" si="1"/>
        <v>1</v>
      </c>
      <c r="N16" s="229">
        <f t="shared" si="1"/>
        <v>6</v>
      </c>
      <c r="O16" s="229">
        <f t="shared" si="1"/>
        <v>4</v>
      </c>
    </row>
  </sheetData>
  <sortState ref="A6:AA14">
    <sortCondition ref="B6:B14"/>
  </sortState>
  <mergeCells count="11">
    <mergeCell ref="N1:O1"/>
    <mergeCell ref="A15:B15"/>
    <mergeCell ref="A16:B16"/>
    <mergeCell ref="A4:A5"/>
    <mergeCell ref="B4:B5"/>
    <mergeCell ref="A2:O2"/>
    <mergeCell ref="A3:O3"/>
    <mergeCell ref="C4:G4"/>
    <mergeCell ref="H4:K4"/>
    <mergeCell ref="L4:M4"/>
    <mergeCell ref="N4:O4"/>
  </mergeCells>
  <pageMargins left="0.7" right="0.7" top="0.75" bottom="0.75" header="0.3" footer="0.3"/>
  <pageSetup scale="57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7"/>
  <sheetViews>
    <sheetView zoomScale="85" zoomScaleNormal="85" workbookViewId="0">
      <pane xSplit="1" ySplit="5" topLeftCell="P6" activePane="bottomRight" state="frozen"/>
      <selection pane="topRight" activeCell="B1" sqref="B1"/>
      <selection pane="bottomLeft" activeCell="A3" sqref="A3"/>
      <selection pane="bottomRight" activeCell="A57" sqref="A1:AI57"/>
    </sheetView>
  </sheetViews>
  <sheetFormatPr defaultColWidth="9.28515625" defaultRowHeight="15" customHeight="1" x14ac:dyDescent="0.25"/>
  <cols>
    <col min="1" max="1" width="70.85546875" style="85" customWidth="1"/>
    <col min="2" max="2" width="14.42578125" style="85" hidden="1" customWidth="1"/>
    <col min="3" max="3" width="6.85546875" style="90" hidden="1" customWidth="1"/>
    <col min="4" max="4" width="14.42578125" style="85" hidden="1" customWidth="1"/>
    <col min="5" max="5" width="7" style="90" hidden="1" customWidth="1"/>
    <col min="6" max="6" width="13.28515625" style="85" hidden="1" customWidth="1"/>
    <col min="7" max="7" width="7.28515625" style="90" hidden="1" customWidth="1"/>
    <col min="8" max="8" width="13.28515625" style="85" hidden="1" customWidth="1"/>
    <col min="9" max="9" width="9.28515625" style="85" hidden="1" customWidth="1"/>
    <col min="10" max="10" width="14" style="85" hidden="1" customWidth="1"/>
    <col min="11" max="11" width="9.28515625" style="85" hidden="1" customWidth="1"/>
    <col min="12" max="12" width="13.28515625" style="85" hidden="1" customWidth="1"/>
    <col min="13" max="13" width="9.28515625" style="85" hidden="1" customWidth="1"/>
    <col min="14" max="14" width="13.28515625" style="85" hidden="1" customWidth="1"/>
    <col min="15" max="15" width="7" style="85" hidden="1" customWidth="1"/>
    <col min="16" max="16" width="13.28515625" style="85" hidden="1" customWidth="1"/>
    <col min="17" max="17" width="9.28515625" style="85" hidden="1" customWidth="1"/>
    <col min="18" max="18" width="13.28515625" style="85" hidden="1" customWidth="1"/>
    <col min="19" max="19" width="9.28515625" style="85" hidden="1" customWidth="1"/>
    <col min="20" max="20" width="13.28515625" style="85" hidden="1" customWidth="1"/>
    <col min="21" max="21" width="4.28515625" style="90" hidden="1" customWidth="1"/>
    <col min="22" max="22" width="14.28515625" style="85" hidden="1" customWidth="1"/>
    <col min="23" max="23" width="6.7109375" style="85" hidden="1" customWidth="1"/>
    <col min="24" max="24" width="13.28515625" style="85" hidden="1" customWidth="1"/>
    <col min="25" max="25" width="7.7109375" style="85" hidden="1" customWidth="1"/>
    <col min="26" max="26" width="13.28515625" style="85" hidden="1" customWidth="1"/>
    <col min="27" max="27" width="5.85546875" style="90" hidden="1" customWidth="1"/>
    <col min="28" max="28" width="13.28515625" style="85" hidden="1" customWidth="1"/>
    <col min="29" max="29" width="7" style="90" hidden="1" customWidth="1"/>
    <col min="30" max="30" width="16.28515625" style="85" hidden="1" customWidth="1"/>
    <col min="31" max="31" width="9.28515625" style="85" hidden="1" customWidth="1"/>
    <col min="32" max="32" width="15.5703125" style="85" hidden="1" customWidth="1"/>
    <col min="33" max="33" width="9.28515625" style="85" hidden="1" customWidth="1"/>
    <col min="34" max="34" width="19.85546875" style="85" customWidth="1"/>
    <col min="35" max="35" width="14.28515625" style="91" customWidth="1"/>
    <col min="36" max="38" width="9.28515625" style="85"/>
    <col min="39" max="39" width="13" style="85" customWidth="1"/>
    <col min="40" max="16384" width="9.28515625" style="85"/>
  </cols>
  <sheetData>
    <row r="1" spans="1:35" ht="31.5" customHeight="1" x14ac:dyDescent="0.25">
      <c r="AH1" s="438" t="s">
        <v>429</v>
      </c>
      <c r="AI1" s="438"/>
    </row>
    <row r="2" spans="1:35" s="135" customFormat="1" ht="38.25" customHeight="1" x14ac:dyDescent="0.25">
      <c r="A2" s="438" t="s">
        <v>426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38"/>
      <c r="AD2" s="438"/>
      <c r="AE2" s="438"/>
      <c r="AF2" s="438"/>
      <c r="AG2" s="438"/>
      <c r="AH2" s="438"/>
      <c r="AI2" s="438"/>
    </row>
    <row r="3" spans="1:35" s="135" customFormat="1" ht="41.25" customHeight="1" thickBot="1" x14ac:dyDescent="0.3">
      <c r="A3" s="439" t="s">
        <v>427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/>
      <c r="W3" s="439"/>
      <c r="X3" s="439"/>
      <c r="Y3" s="439"/>
      <c r="Z3" s="439"/>
      <c r="AA3" s="439"/>
      <c r="AB3" s="439"/>
      <c r="AC3" s="439"/>
      <c r="AD3" s="439"/>
      <c r="AE3" s="439"/>
      <c r="AF3" s="439"/>
      <c r="AG3" s="439"/>
      <c r="AH3" s="439"/>
      <c r="AI3" s="439"/>
    </row>
    <row r="4" spans="1:35" s="82" customFormat="1" ht="15" customHeight="1" thickBot="1" x14ac:dyDescent="0.3">
      <c r="A4" s="445" t="s">
        <v>747</v>
      </c>
      <c r="B4" s="443" t="s">
        <v>221</v>
      </c>
      <c r="C4" s="443"/>
      <c r="D4" s="443" t="s">
        <v>371</v>
      </c>
      <c r="E4" s="443"/>
      <c r="F4" s="443" t="s">
        <v>372</v>
      </c>
      <c r="G4" s="443"/>
      <c r="H4" s="444" t="s">
        <v>375</v>
      </c>
      <c r="I4" s="406"/>
      <c r="J4" s="444" t="s">
        <v>376</v>
      </c>
      <c r="K4" s="406"/>
      <c r="L4" s="444" t="s">
        <v>378</v>
      </c>
      <c r="M4" s="406"/>
      <c r="N4" s="444" t="s">
        <v>379</v>
      </c>
      <c r="O4" s="407"/>
      <c r="P4" s="444" t="s">
        <v>381</v>
      </c>
      <c r="Q4" s="406"/>
      <c r="R4" s="444" t="s">
        <v>389</v>
      </c>
      <c r="S4" s="406"/>
      <c r="T4" s="444" t="s">
        <v>382</v>
      </c>
      <c r="U4" s="405"/>
      <c r="V4" s="444" t="s">
        <v>383</v>
      </c>
      <c r="W4" s="406"/>
      <c r="X4" s="444" t="s">
        <v>384</v>
      </c>
      <c r="Y4" s="406"/>
      <c r="Z4" s="444" t="s">
        <v>385</v>
      </c>
      <c r="AA4" s="405"/>
      <c r="AB4" s="444" t="s">
        <v>386</v>
      </c>
      <c r="AC4" s="405"/>
      <c r="AD4" s="444" t="s">
        <v>387</v>
      </c>
      <c r="AE4" s="406"/>
      <c r="AF4" s="444" t="s">
        <v>388</v>
      </c>
      <c r="AG4" s="406"/>
      <c r="AH4" s="443" t="s">
        <v>396</v>
      </c>
      <c r="AI4" s="440" t="s">
        <v>397</v>
      </c>
    </row>
    <row r="5" spans="1:35" ht="15" customHeight="1" thickBot="1" x14ac:dyDescent="0.3">
      <c r="A5" s="445"/>
      <c r="B5" s="443"/>
      <c r="C5" s="443"/>
      <c r="D5" s="443"/>
      <c r="E5" s="443"/>
      <c r="F5" s="443"/>
      <c r="G5" s="443"/>
      <c r="H5" s="444"/>
      <c r="I5" s="127"/>
      <c r="J5" s="444"/>
      <c r="K5" s="127"/>
      <c r="L5" s="444"/>
      <c r="M5" s="127"/>
      <c r="N5" s="444"/>
      <c r="O5" s="127"/>
      <c r="P5" s="444"/>
      <c r="Q5" s="127"/>
      <c r="R5" s="444"/>
      <c r="S5" s="127"/>
      <c r="T5" s="444"/>
      <c r="U5" s="133"/>
      <c r="V5" s="444"/>
      <c r="W5" s="127"/>
      <c r="X5" s="444"/>
      <c r="Y5" s="127"/>
      <c r="Z5" s="444"/>
      <c r="AA5" s="133"/>
      <c r="AB5" s="444"/>
      <c r="AC5" s="133"/>
      <c r="AD5" s="444"/>
      <c r="AE5" s="127"/>
      <c r="AF5" s="444"/>
      <c r="AG5" s="127"/>
      <c r="AH5" s="443"/>
      <c r="AI5" s="441"/>
    </row>
    <row r="6" spans="1:35" ht="24.95" customHeight="1" thickBot="1" x14ac:dyDescent="0.3">
      <c r="A6" s="408" t="s">
        <v>390</v>
      </c>
      <c r="B6" s="405" t="s">
        <v>428</v>
      </c>
      <c r="C6" s="405" t="s">
        <v>428</v>
      </c>
      <c r="D6" s="405" t="s">
        <v>428</v>
      </c>
      <c r="E6" s="405" t="s">
        <v>428</v>
      </c>
      <c r="F6" s="405" t="s">
        <v>428</v>
      </c>
      <c r="G6" s="405" t="s">
        <v>428</v>
      </c>
      <c r="H6" s="405" t="s">
        <v>428</v>
      </c>
      <c r="I6" s="405" t="s">
        <v>428</v>
      </c>
      <c r="J6" s="405" t="s">
        <v>428</v>
      </c>
      <c r="K6" s="405" t="s">
        <v>428</v>
      </c>
      <c r="L6" s="405" t="s">
        <v>428</v>
      </c>
      <c r="M6" s="405" t="s">
        <v>428</v>
      </c>
      <c r="N6" s="405" t="s">
        <v>428</v>
      </c>
      <c r="O6" s="405" t="s">
        <v>428</v>
      </c>
      <c r="P6" s="405" t="s">
        <v>428</v>
      </c>
      <c r="Q6" s="405" t="s">
        <v>428</v>
      </c>
      <c r="R6" s="405" t="s">
        <v>428</v>
      </c>
      <c r="S6" s="405" t="s">
        <v>428</v>
      </c>
      <c r="T6" s="405" t="s">
        <v>428</v>
      </c>
      <c r="U6" s="405" t="s">
        <v>428</v>
      </c>
      <c r="V6" s="405" t="s">
        <v>428</v>
      </c>
      <c r="W6" s="405" t="s">
        <v>428</v>
      </c>
      <c r="X6" s="405" t="s">
        <v>428</v>
      </c>
      <c r="Y6" s="405" t="s">
        <v>428</v>
      </c>
      <c r="Z6" s="405" t="s">
        <v>428</v>
      </c>
      <c r="AA6" s="405" t="s">
        <v>428</v>
      </c>
      <c r="AB6" s="405" t="s">
        <v>428</v>
      </c>
      <c r="AC6" s="405" t="s">
        <v>428</v>
      </c>
      <c r="AD6" s="405" t="s">
        <v>428</v>
      </c>
      <c r="AE6" s="405" t="s">
        <v>428</v>
      </c>
      <c r="AF6" s="405" t="s">
        <v>428</v>
      </c>
      <c r="AG6" s="405" t="s">
        <v>428</v>
      </c>
      <c r="AH6" s="405" t="s">
        <v>428</v>
      </c>
      <c r="AI6" s="442"/>
    </row>
    <row r="7" spans="1:35" ht="24.95" customHeight="1" thickBot="1" x14ac:dyDescent="0.3">
      <c r="A7" s="409" t="s">
        <v>0</v>
      </c>
      <c r="B7" s="410">
        <f>'AHAFO '!C12</f>
        <v>4440179.24</v>
      </c>
      <c r="C7" s="411">
        <f>'AHAFO '!C13</f>
        <v>3</v>
      </c>
      <c r="D7" s="129"/>
      <c r="E7" s="411"/>
      <c r="F7" s="129">
        <f>'BONO REGION'!D17</f>
        <v>103442.97</v>
      </c>
      <c r="G7" s="411">
        <f>'BONO REGION'!D18</f>
        <v>1</v>
      </c>
      <c r="H7" s="129">
        <f>'BONO EAST '!C17</f>
        <v>164556.54999999999</v>
      </c>
      <c r="I7" s="129">
        <f>'BONO EAST '!C18</f>
        <v>2</v>
      </c>
      <c r="J7" s="129">
        <f>CENTRAL!I27</f>
        <v>211163.89</v>
      </c>
      <c r="K7" s="129">
        <f>CENTRAL!I28</f>
        <v>2</v>
      </c>
      <c r="L7" s="129"/>
      <c r="M7" s="129"/>
      <c r="N7" s="129"/>
      <c r="O7" s="129"/>
      <c r="P7" s="129">
        <f>'NORTH EAST'!D11</f>
        <v>2094544.62</v>
      </c>
      <c r="Q7" s="129">
        <f>'NORTH EAST'!D12</f>
        <v>1</v>
      </c>
      <c r="R7" s="129">
        <f>'NORTHERN '!D21</f>
        <v>1270129.8600000001</v>
      </c>
      <c r="S7" s="129">
        <f>'NORTHERN '!D22</f>
        <v>4</v>
      </c>
      <c r="T7" s="129">
        <f>'OTI '!C12</f>
        <v>635014.26</v>
      </c>
      <c r="U7" s="411">
        <f>'OTI '!C13</f>
        <v>3</v>
      </c>
      <c r="V7" s="129"/>
      <c r="W7" s="129"/>
      <c r="X7" s="129">
        <f>'UPPER EAST '!C19</f>
        <v>1471727.69</v>
      </c>
      <c r="Y7" s="129">
        <f>'UPPER EAST '!C20</f>
        <v>2</v>
      </c>
      <c r="Z7" s="129">
        <f>'UPPER WEST '!G18</f>
        <v>2300887.5099999998</v>
      </c>
      <c r="AA7" s="411">
        <f>'UPPER WEST '!G19</f>
        <v>4</v>
      </c>
      <c r="AB7" s="129">
        <f>' VOLTA'!C20</f>
        <v>289911.02</v>
      </c>
      <c r="AC7" s="411">
        <f>' VOLTA'!C21</f>
        <v>1</v>
      </c>
      <c r="AD7" s="129">
        <f>WESTERN!E24</f>
        <v>3140311.6399999997</v>
      </c>
      <c r="AE7" s="129">
        <f>WESTERN!E25</f>
        <v>4</v>
      </c>
      <c r="AF7" s="129">
        <f>'WESTERN NORTH '!E15</f>
        <v>1321089.5</v>
      </c>
      <c r="AG7" s="129">
        <f>'WESTERN NORTH '!E16</f>
        <v>4</v>
      </c>
      <c r="AH7" s="129">
        <f t="shared" ref="AH7:AH21" si="0">B7+D7+R7+F7+H7+J7+L7+N7+P7+T7+V7+X7+Z7+AB7+AD7+AF7</f>
        <v>17442958.75</v>
      </c>
      <c r="AI7" s="412">
        <f t="shared" ref="AI7:AI21" si="1">C7+E7+G7+I7+K7+M7+O7+Q7+S7+U7+W7+Y7+AA7+AC7+AE7+AG7</f>
        <v>31</v>
      </c>
    </row>
    <row r="8" spans="1:35" ht="24.95" customHeight="1" thickBot="1" x14ac:dyDescent="0.3">
      <c r="A8" s="407" t="s">
        <v>284</v>
      </c>
      <c r="B8" s="413">
        <f>'AHAFO '!D12</f>
        <v>584937.71</v>
      </c>
      <c r="C8" s="411">
        <f>'AHAFO '!D13</f>
        <v>1</v>
      </c>
      <c r="D8" s="129">
        <f>'ASHANTI REGION'!G35</f>
        <v>15211.79</v>
      </c>
      <c r="E8" s="411">
        <f>'ASHANTI REGION'!G36</f>
        <v>2</v>
      </c>
      <c r="F8" s="129"/>
      <c r="G8" s="411"/>
      <c r="H8" s="129"/>
      <c r="I8" s="129"/>
      <c r="J8" s="129">
        <f>CENTRAL!C27+CENTRAL!D27</f>
        <v>734534.33</v>
      </c>
      <c r="K8" s="129">
        <f>CENTRAL!C28</f>
        <v>4</v>
      </c>
      <c r="L8" s="129">
        <f>'EASTERN '!C32</f>
        <v>1790933.9300000002</v>
      </c>
      <c r="M8" s="129">
        <f>'EASTERN '!C33</f>
        <v>2</v>
      </c>
      <c r="N8" s="129"/>
      <c r="O8" s="129"/>
      <c r="P8" s="129">
        <f>'NORTH EAST'!C11</f>
        <v>798018.98</v>
      </c>
      <c r="Q8" s="129">
        <f>'NORTH EAST'!C12</f>
        <v>1</v>
      </c>
      <c r="R8" s="129">
        <f>'NORTHERN '!E21+'NORTHERN '!F21</f>
        <v>445791.16000000003</v>
      </c>
      <c r="S8" s="129">
        <f>'NORTHERN '!E22+'NORTHERN '!F22</f>
        <v>3</v>
      </c>
      <c r="T8" s="129"/>
      <c r="U8" s="411"/>
      <c r="V8" s="129">
        <f>SAVANNAH!D14</f>
        <v>26000</v>
      </c>
      <c r="W8" s="129">
        <f>SAVANNAH!D15</f>
        <v>1</v>
      </c>
      <c r="X8" s="129">
        <f>'UPPER EAST '!E19</f>
        <v>213130.31</v>
      </c>
      <c r="Y8" s="129">
        <f>'UPPER EAST '!E20</f>
        <v>1</v>
      </c>
      <c r="Z8" s="129">
        <f>'UPPER WEST '!C18+'UPPER WEST '!D18+'UPPER WEST '!E18+'UPPER WEST '!F18</f>
        <v>862200.04</v>
      </c>
      <c r="AA8" s="411">
        <f>'UPPER WEST '!C19+'UPPER WEST '!E19</f>
        <v>3</v>
      </c>
      <c r="AB8" s="129">
        <f>' VOLTA'!G20</f>
        <v>224046.24</v>
      </c>
      <c r="AC8" s="411">
        <f>' VOLTA'!G21</f>
        <v>2</v>
      </c>
      <c r="AD8" s="129">
        <f>WESTERN!F24</f>
        <v>429533.52999999997</v>
      </c>
      <c r="AE8" s="129">
        <f>WESTERN!F25</f>
        <v>2</v>
      </c>
      <c r="AF8" s="129">
        <f>'WESTERN NORTH '!F15</f>
        <v>540614.81000000006</v>
      </c>
      <c r="AG8" s="129">
        <f>'WESTERN NORTH '!F16</f>
        <v>3</v>
      </c>
      <c r="AH8" s="129">
        <f t="shared" si="0"/>
        <v>6664952.8300000001</v>
      </c>
      <c r="AI8" s="412">
        <f t="shared" si="1"/>
        <v>25</v>
      </c>
    </row>
    <row r="9" spans="1:35" ht="24.95" customHeight="1" thickBot="1" x14ac:dyDescent="0.3">
      <c r="A9" s="414" t="s">
        <v>28</v>
      </c>
      <c r="B9" s="413">
        <f>'AHAFO '!E12</f>
        <v>17750</v>
      </c>
      <c r="C9" s="411">
        <f>'AHAFO '!E13</f>
        <v>1</v>
      </c>
      <c r="D9" s="129">
        <f>'ASHANTI REGION'!C35</f>
        <v>975639.36</v>
      </c>
      <c r="E9" s="411">
        <f>'ASHANTI REGION'!C36</f>
        <v>12</v>
      </c>
      <c r="F9" s="129">
        <f>'BONO REGION'!C17</f>
        <v>272786</v>
      </c>
      <c r="G9" s="411">
        <f>'BONO REGION'!C18</f>
        <v>3</v>
      </c>
      <c r="H9" s="129">
        <f>'BONO EAST '!D17</f>
        <v>323187.5</v>
      </c>
      <c r="I9" s="129">
        <f>'BONO EAST '!D18</f>
        <v>1</v>
      </c>
      <c r="J9" s="129">
        <f>CENTRAL!G27</f>
        <v>38778.5</v>
      </c>
      <c r="K9" s="129">
        <f>CENTRAL!G28</f>
        <v>1</v>
      </c>
      <c r="L9" s="129">
        <f>'EASTERN '!D32</f>
        <v>630218.59</v>
      </c>
      <c r="M9" s="129">
        <f>'EASTERN '!D33</f>
        <v>7</v>
      </c>
      <c r="N9" s="129">
        <f>'GREATER ACCRA '!C25</f>
        <v>373659.25</v>
      </c>
      <c r="O9" s="129">
        <f>'GREATER ACCRA '!C26</f>
        <v>5</v>
      </c>
      <c r="P9" s="129"/>
      <c r="Q9" s="129"/>
      <c r="R9" s="129">
        <f>'NORTHERN '!C21</f>
        <v>31570</v>
      </c>
      <c r="S9" s="129">
        <f>'NORTHERN '!C22</f>
        <v>2</v>
      </c>
      <c r="T9" s="129">
        <f>'OTI '!D12</f>
        <v>31650</v>
      </c>
      <c r="U9" s="411">
        <f>'OTI '!D13</f>
        <v>2</v>
      </c>
      <c r="V9" s="129"/>
      <c r="W9" s="129"/>
      <c r="X9" s="129"/>
      <c r="Y9" s="129"/>
      <c r="Z9" s="129"/>
      <c r="AA9" s="411"/>
      <c r="AB9" s="129">
        <f>' VOLTA'!D20+' VOLTA'!E20</f>
        <v>273679.52</v>
      </c>
      <c r="AC9" s="411">
        <f>' VOLTA'!E21+1</f>
        <v>5</v>
      </c>
      <c r="AD9" s="129">
        <f>WESTERN!C24</f>
        <v>1267348.52</v>
      </c>
      <c r="AE9" s="129">
        <f>WESTERN!C25</f>
        <v>9</v>
      </c>
      <c r="AF9" s="129">
        <f>'WESTERN NORTH '!C15</f>
        <v>535026.1</v>
      </c>
      <c r="AG9" s="129">
        <f>'WESTERN NORTH '!C16</f>
        <v>8</v>
      </c>
      <c r="AH9" s="129">
        <f t="shared" si="0"/>
        <v>4771293.34</v>
      </c>
      <c r="AI9" s="412">
        <f t="shared" si="1"/>
        <v>56</v>
      </c>
    </row>
    <row r="10" spans="1:35" ht="24.95" customHeight="1" thickBot="1" x14ac:dyDescent="0.3">
      <c r="A10" s="409" t="s">
        <v>43</v>
      </c>
      <c r="B10" s="415"/>
      <c r="C10" s="411"/>
      <c r="D10" s="129">
        <f>'ASHANTI REGION'!D35</f>
        <v>759076.8</v>
      </c>
      <c r="E10" s="411">
        <f>'ASHANTI REGION'!D36</f>
        <v>3</v>
      </c>
      <c r="F10" s="129"/>
      <c r="G10" s="411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411"/>
      <c r="V10" s="129"/>
      <c r="W10" s="129"/>
      <c r="X10" s="129"/>
      <c r="Y10" s="129"/>
      <c r="Z10" s="129">
        <f>'UPPER WEST '!H18</f>
        <v>433660.09</v>
      </c>
      <c r="AA10" s="411">
        <f>'UPPER WEST '!H19</f>
        <v>2</v>
      </c>
      <c r="AB10" s="129"/>
      <c r="AC10" s="411"/>
      <c r="AD10" s="129"/>
      <c r="AE10" s="129"/>
      <c r="AF10" s="129"/>
      <c r="AG10" s="129"/>
      <c r="AH10" s="129">
        <f t="shared" si="0"/>
        <v>1192736.8900000001</v>
      </c>
      <c r="AI10" s="412">
        <f t="shared" si="1"/>
        <v>5</v>
      </c>
    </row>
    <row r="11" spans="1:35" ht="24.95" customHeight="1" thickBot="1" x14ac:dyDescent="0.3">
      <c r="A11" s="407" t="s">
        <v>398</v>
      </c>
      <c r="B11" s="414"/>
      <c r="C11" s="411"/>
      <c r="D11" s="129">
        <f>'ASHANTI REGION'!F35</f>
        <v>75206.3</v>
      </c>
      <c r="E11" s="411">
        <f>'ASHANTI REGION'!F36</f>
        <v>1</v>
      </c>
      <c r="F11" s="129"/>
      <c r="G11" s="411"/>
      <c r="H11" s="129"/>
      <c r="I11" s="129"/>
      <c r="J11" s="129"/>
      <c r="K11" s="129"/>
      <c r="L11" s="129"/>
      <c r="M11" s="129"/>
      <c r="N11" s="129">
        <f>'GREATER ACCRA '!D25</f>
        <v>227587</v>
      </c>
      <c r="O11" s="129">
        <f>'GREATER ACCRA '!D26</f>
        <v>2</v>
      </c>
      <c r="P11" s="129"/>
      <c r="Q11" s="129"/>
      <c r="R11" s="129"/>
      <c r="S11" s="129"/>
      <c r="T11" s="129"/>
      <c r="U11" s="411"/>
      <c r="V11" s="129"/>
      <c r="W11" s="129"/>
      <c r="X11" s="129"/>
      <c r="Y11" s="129"/>
      <c r="Z11" s="129"/>
      <c r="AA11" s="411"/>
      <c r="AB11" s="129">
        <f>' VOLTA'!F20</f>
        <v>90437.95</v>
      </c>
      <c r="AC11" s="411">
        <f>' VOLTA'!F21</f>
        <v>1</v>
      </c>
      <c r="AD11" s="129">
        <f>WESTERN!D24</f>
        <v>352381.89</v>
      </c>
      <c r="AE11" s="129">
        <f>WESTERN!D25</f>
        <v>3</v>
      </c>
      <c r="AF11" s="129">
        <f>'WESTERN NORTH '!D15</f>
        <v>2998</v>
      </c>
      <c r="AG11" s="129">
        <f>'WESTERN NORTH '!D16</f>
        <v>1</v>
      </c>
      <c r="AH11" s="129">
        <f t="shared" si="0"/>
        <v>748611.14</v>
      </c>
      <c r="AI11" s="412">
        <f t="shared" si="1"/>
        <v>8</v>
      </c>
    </row>
    <row r="12" spans="1:35" ht="24.95" customHeight="1" thickBot="1" x14ac:dyDescent="0.3">
      <c r="A12" s="407" t="s">
        <v>6</v>
      </c>
      <c r="B12" s="129">
        <f>'AHAFO '!F12</f>
        <v>227670.58</v>
      </c>
      <c r="C12" s="411">
        <f>'AHAFO '!F13</f>
        <v>2</v>
      </c>
      <c r="D12" s="129"/>
      <c r="E12" s="411"/>
      <c r="F12" s="129"/>
      <c r="G12" s="411"/>
      <c r="H12" s="129"/>
      <c r="I12" s="129"/>
      <c r="J12" s="129"/>
      <c r="K12" s="129"/>
      <c r="L12" s="129">
        <f>'EASTERN '!E32</f>
        <v>187884.4</v>
      </c>
      <c r="M12" s="129">
        <f>'EASTERN '!E33</f>
        <v>4</v>
      </c>
      <c r="N12" s="129"/>
      <c r="O12" s="129"/>
      <c r="P12" s="129"/>
      <c r="Q12" s="129"/>
      <c r="R12" s="129">
        <f>'NORTHERN '!I21</f>
        <v>65491</v>
      </c>
      <c r="S12" s="129">
        <f>'NORTHERN '!I22</f>
        <v>1</v>
      </c>
      <c r="T12" s="129"/>
      <c r="U12" s="411"/>
      <c r="V12" s="129"/>
      <c r="W12" s="129"/>
      <c r="X12" s="129"/>
      <c r="Y12" s="129"/>
      <c r="Z12" s="129"/>
      <c r="AA12" s="411"/>
      <c r="AB12" s="129"/>
      <c r="AC12" s="411"/>
      <c r="AD12" s="129"/>
      <c r="AE12" s="129"/>
      <c r="AF12" s="129"/>
      <c r="AG12" s="129"/>
      <c r="AH12" s="129">
        <f t="shared" si="0"/>
        <v>481045.98</v>
      </c>
      <c r="AI12" s="412">
        <f t="shared" si="1"/>
        <v>7</v>
      </c>
    </row>
    <row r="13" spans="1:35" ht="24.95" customHeight="1" thickBot="1" x14ac:dyDescent="0.3">
      <c r="A13" s="407" t="s">
        <v>72</v>
      </c>
      <c r="B13" s="129"/>
      <c r="C13" s="411"/>
      <c r="D13" s="129"/>
      <c r="E13" s="411"/>
      <c r="F13" s="129">
        <f>'BONO REGION'!E17</f>
        <v>431093.48</v>
      </c>
      <c r="G13" s="411">
        <f>'BONO REGION'!E18</f>
        <v>1</v>
      </c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>
        <f>'NORTHERN '!J21</f>
        <v>31144.73</v>
      </c>
      <c r="S13" s="129">
        <f>'NORTHERN '!J22</f>
        <v>1</v>
      </c>
      <c r="T13" s="129"/>
      <c r="U13" s="411"/>
      <c r="V13" s="129"/>
      <c r="W13" s="129"/>
      <c r="X13" s="129"/>
      <c r="Y13" s="129"/>
      <c r="Z13" s="129"/>
      <c r="AA13" s="411"/>
      <c r="AB13" s="129"/>
      <c r="AC13" s="411"/>
      <c r="AD13" s="129"/>
      <c r="AE13" s="129"/>
      <c r="AF13" s="129"/>
      <c r="AG13" s="129"/>
      <c r="AH13" s="129">
        <f t="shared" si="0"/>
        <v>462238.20999999996</v>
      </c>
      <c r="AI13" s="412">
        <f t="shared" si="1"/>
        <v>2</v>
      </c>
    </row>
    <row r="14" spans="1:35" ht="24.95" customHeight="1" thickBot="1" x14ac:dyDescent="0.3">
      <c r="A14" s="407" t="s">
        <v>8</v>
      </c>
      <c r="B14" s="129">
        <f>'AHAFO '!G12</f>
        <v>29491.3</v>
      </c>
      <c r="C14" s="411">
        <f>'AHAFO '!G13</f>
        <v>1</v>
      </c>
      <c r="D14" s="129"/>
      <c r="E14" s="411"/>
      <c r="F14" s="129"/>
      <c r="G14" s="411"/>
      <c r="H14" s="129">
        <f>'BONO EAST '!E17</f>
        <v>33021.599999999999</v>
      </c>
      <c r="I14" s="129">
        <f>'BONO EAST '!E18</f>
        <v>1</v>
      </c>
      <c r="J14" s="129"/>
      <c r="K14" s="129"/>
      <c r="L14" s="129"/>
      <c r="M14" s="129"/>
      <c r="N14" s="129"/>
      <c r="O14" s="129"/>
      <c r="P14" s="129">
        <f>'NORTH EAST'!E11</f>
        <v>44989.02</v>
      </c>
      <c r="Q14" s="129">
        <f>'NORTH EAST'!E12</f>
        <v>1</v>
      </c>
      <c r="R14" s="129">
        <f>'NORTHERN '!G21</f>
        <v>93450.21</v>
      </c>
      <c r="S14" s="129">
        <f>'NORTHERN '!G22</f>
        <v>3</v>
      </c>
      <c r="T14" s="129"/>
      <c r="U14" s="411"/>
      <c r="V14" s="129">
        <f>SAVANNAH!C14</f>
        <v>52311.770000000004</v>
      </c>
      <c r="W14" s="129">
        <f>SAVANNAH!C15</f>
        <v>2</v>
      </c>
      <c r="X14" s="129">
        <f>'UPPER EAST '!D19</f>
        <v>164997.87</v>
      </c>
      <c r="Y14" s="129">
        <f>'UPPER EAST '!D20</f>
        <v>2</v>
      </c>
      <c r="Z14" s="129"/>
      <c r="AA14" s="411"/>
      <c r="AB14" s="129">
        <f>' VOLTA'!H20</f>
        <v>33379.71</v>
      </c>
      <c r="AC14" s="411">
        <f>' VOLTA'!H21</f>
        <v>1</v>
      </c>
      <c r="AD14" s="129"/>
      <c r="AE14" s="129"/>
      <c r="AF14" s="129"/>
      <c r="AG14" s="129"/>
      <c r="AH14" s="129">
        <f t="shared" si="0"/>
        <v>451641.48000000004</v>
      </c>
      <c r="AI14" s="412">
        <f t="shared" si="1"/>
        <v>11</v>
      </c>
    </row>
    <row r="15" spans="1:35" ht="24.95" customHeight="1" thickBot="1" x14ac:dyDescent="0.3">
      <c r="A15" s="409" t="s">
        <v>46</v>
      </c>
      <c r="B15" s="415"/>
      <c r="C15" s="411"/>
      <c r="D15" s="129">
        <f>'ASHANTI REGION'!E35</f>
        <v>103797.84</v>
      </c>
      <c r="E15" s="411">
        <f>'ASHANTI REGION'!E36</f>
        <v>3</v>
      </c>
      <c r="F15" s="129"/>
      <c r="G15" s="411"/>
      <c r="H15" s="129"/>
      <c r="I15" s="129"/>
      <c r="J15" s="129">
        <f>CENTRAL!E27</f>
        <v>176963</v>
      </c>
      <c r="K15" s="129">
        <f>CENTRAL!E28</f>
        <v>2</v>
      </c>
      <c r="L15" s="129"/>
      <c r="M15" s="129"/>
      <c r="N15" s="129">
        <f>'GREATER ACCRA '!E25</f>
        <v>37613.18</v>
      </c>
      <c r="O15" s="129">
        <f>'GREATER ACCRA '!E26</f>
        <v>1</v>
      </c>
      <c r="P15" s="129"/>
      <c r="Q15" s="129"/>
      <c r="R15" s="129"/>
      <c r="S15" s="129"/>
      <c r="T15" s="129">
        <f>'OTI '!E12</f>
        <v>63278.53</v>
      </c>
      <c r="U15" s="411">
        <f>'OTI '!E13</f>
        <v>2</v>
      </c>
      <c r="V15" s="129"/>
      <c r="W15" s="129"/>
      <c r="X15" s="129"/>
      <c r="Y15" s="129"/>
      <c r="Z15" s="129"/>
      <c r="AA15" s="411"/>
      <c r="AB15" s="129"/>
      <c r="AC15" s="411"/>
      <c r="AD15" s="129"/>
      <c r="AE15" s="129"/>
      <c r="AF15" s="129"/>
      <c r="AG15" s="129"/>
      <c r="AH15" s="129">
        <f t="shared" si="0"/>
        <v>381652.54999999993</v>
      </c>
      <c r="AI15" s="412">
        <f t="shared" si="1"/>
        <v>8</v>
      </c>
    </row>
    <row r="16" spans="1:35" ht="24.95" customHeight="1" thickBot="1" x14ac:dyDescent="0.3">
      <c r="A16" s="416" t="s">
        <v>347</v>
      </c>
      <c r="B16" s="129"/>
      <c r="C16" s="411"/>
      <c r="D16" s="129"/>
      <c r="E16" s="411"/>
      <c r="F16" s="129"/>
      <c r="G16" s="411"/>
      <c r="H16" s="129"/>
      <c r="I16" s="129"/>
      <c r="J16" s="129"/>
      <c r="K16" s="129"/>
      <c r="L16" s="129"/>
      <c r="M16" s="129"/>
      <c r="N16" s="129">
        <f>'GREATER ACCRA '!F25</f>
        <v>230000</v>
      </c>
      <c r="O16" s="129">
        <f>'GREATER ACCRA '!F26</f>
        <v>3</v>
      </c>
      <c r="P16" s="129"/>
      <c r="Q16" s="129"/>
      <c r="R16" s="129"/>
      <c r="S16" s="129"/>
      <c r="T16" s="129"/>
      <c r="U16" s="411"/>
      <c r="V16" s="129"/>
      <c r="W16" s="129"/>
      <c r="X16" s="129"/>
      <c r="Y16" s="129"/>
      <c r="Z16" s="129"/>
      <c r="AA16" s="411"/>
      <c r="AB16" s="129"/>
      <c r="AC16" s="411"/>
      <c r="AD16" s="129"/>
      <c r="AE16" s="129"/>
      <c r="AF16" s="129"/>
      <c r="AG16" s="129"/>
      <c r="AH16" s="129">
        <f t="shared" si="0"/>
        <v>230000</v>
      </c>
      <c r="AI16" s="412">
        <f t="shared" si="1"/>
        <v>3</v>
      </c>
    </row>
    <row r="17" spans="1:35" ht="24.95" customHeight="1" thickBot="1" x14ac:dyDescent="0.3">
      <c r="A17" s="416" t="s">
        <v>302</v>
      </c>
      <c r="B17" s="129"/>
      <c r="C17" s="411"/>
      <c r="D17" s="129"/>
      <c r="E17" s="411"/>
      <c r="F17" s="129"/>
      <c r="G17" s="411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>
        <f>'NORTHERN '!H21</f>
        <v>4000</v>
      </c>
      <c r="S17" s="129">
        <f>'NORTHERN '!H22</f>
        <v>1</v>
      </c>
      <c r="T17" s="129"/>
      <c r="U17" s="411"/>
      <c r="V17" s="129"/>
      <c r="W17" s="129"/>
      <c r="X17" s="129"/>
      <c r="Y17" s="129"/>
      <c r="Z17" s="129"/>
      <c r="AA17" s="411"/>
      <c r="AB17" s="129"/>
      <c r="AC17" s="411"/>
      <c r="AD17" s="129">
        <f>WESTERN!G24+WESTERN!H24</f>
        <v>192509.5</v>
      </c>
      <c r="AE17" s="129">
        <f>WESTERN!G25+WESTERN!H25</f>
        <v>4</v>
      </c>
      <c r="AF17" s="129">
        <f>'WESTERN NORTH '!G15</f>
        <v>30210</v>
      </c>
      <c r="AG17" s="129">
        <f>'WESTERN NORTH '!G16</f>
        <v>2</v>
      </c>
      <c r="AH17" s="129">
        <f t="shared" si="0"/>
        <v>226719.5</v>
      </c>
      <c r="AI17" s="412">
        <f t="shared" si="1"/>
        <v>7</v>
      </c>
    </row>
    <row r="18" spans="1:35" ht="23.1" customHeight="1" thickBot="1" x14ac:dyDescent="0.3">
      <c r="A18" s="407" t="s">
        <v>106</v>
      </c>
      <c r="B18" s="129"/>
      <c r="C18" s="411"/>
      <c r="D18" s="129"/>
      <c r="E18" s="411"/>
      <c r="F18" s="129"/>
      <c r="G18" s="411"/>
      <c r="H18" s="129"/>
      <c r="I18" s="129"/>
      <c r="J18" s="129">
        <f>CENTRAL!F27</f>
        <v>91770</v>
      </c>
      <c r="K18" s="129">
        <f>CENTRAL!F28</f>
        <v>1</v>
      </c>
      <c r="L18" s="129"/>
      <c r="M18" s="129"/>
      <c r="N18" s="129"/>
      <c r="O18" s="129"/>
      <c r="P18" s="129"/>
      <c r="Q18" s="129"/>
      <c r="R18" s="129"/>
      <c r="S18" s="129"/>
      <c r="T18" s="129"/>
      <c r="U18" s="411"/>
      <c r="V18" s="129"/>
      <c r="W18" s="129"/>
      <c r="X18" s="129"/>
      <c r="Y18" s="129"/>
      <c r="Z18" s="129"/>
      <c r="AA18" s="411"/>
      <c r="AB18" s="129"/>
      <c r="AC18" s="411"/>
      <c r="AD18" s="129"/>
      <c r="AE18" s="129"/>
      <c r="AF18" s="129"/>
      <c r="AG18" s="129"/>
      <c r="AH18" s="129">
        <f t="shared" si="0"/>
        <v>91770</v>
      </c>
      <c r="AI18" s="412">
        <f t="shared" si="1"/>
        <v>1</v>
      </c>
    </row>
    <row r="19" spans="1:35" ht="23.1" customHeight="1" thickBot="1" x14ac:dyDescent="0.3">
      <c r="A19" s="417" t="s">
        <v>408</v>
      </c>
      <c r="B19" s="129"/>
      <c r="C19" s="411"/>
      <c r="D19" s="129"/>
      <c r="E19" s="411"/>
      <c r="F19" s="129"/>
      <c r="G19" s="411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30">
        <f>'NORTHERN '!K21</f>
        <v>6600</v>
      </c>
      <c r="S19" s="129">
        <f>'NORTHERN '!K22</f>
        <v>1</v>
      </c>
      <c r="T19" s="129"/>
      <c r="U19" s="411"/>
      <c r="V19" s="129">
        <f>SAVANNAH!E14</f>
        <v>18600</v>
      </c>
      <c r="W19" s="129">
        <f>SAVANNAH!E15</f>
        <v>2</v>
      </c>
      <c r="X19" s="129">
        <f>'UPPER EAST '!F19</f>
        <v>12500</v>
      </c>
      <c r="Y19" s="129">
        <f>'UPPER EAST '!F20</f>
        <v>1</v>
      </c>
      <c r="Z19" s="129"/>
      <c r="AA19" s="411"/>
      <c r="AB19" s="129"/>
      <c r="AC19" s="411"/>
      <c r="AD19" s="129"/>
      <c r="AE19" s="129"/>
      <c r="AF19" s="129"/>
      <c r="AG19" s="129"/>
      <c r="AH19" s="129">
        <f t="shared" si="0"/>
        <v>37700</v>
      </c>
      <c r="AI19" s="412">
        <f t="shared" si="1"/>
        <v>4</v>
      </c>
    </row>
    <row r="20" spans="1:35" ht="23.1" customHeight="1" thickBot="1" x14ac:dyDescent="0.3">
      <c r="A20" s="407" t="s">
        <v>399</v>
      </c>
      <c r="B20" s="129"/>
      <c r="C20" s="411"/>
      <c r="D20" s="129"/>
      <c r="E20" s="411"/>
      <c r="F20" s="129"/>
      <c r="G20" s="411"/>
      <c r="H20" s="129"/>
      <c r="I20" s="129"/>
      <c r="J20" s="129">
        <f>CENTRAL!H27</f>
        <v>20000</v>
      </c>
      <c r="K20" s="129">
        <f>CENTRAL!H28</f>
        <v>1</v>
      </c>
      <c r="L20" s="129"/>
      <c r="M20" s="129"/>
      <c r="N20" s="129"/>
      <c r="O20" s="129"/>
      <c r="P20" s="129"/>
      <c r="Q20" s="129"/>
      <c r="R20" s="129"/>
      <c r="S20" s="129"/>
      <c r="T20" s="129"/>
      <c r="U20" s="411"/>
      <c r="V20" s="129"/>
      <c r="W20" s="129"/>
      <c r="X20" s="129"/>
      <c r="Y20" s="129"/>
      <c r="Z20" s="129"/>
      <c r="AA20" s="411"/>
      <c r="AB20" s="129"/>
      <c r="AC20" s="411"/>
      <c r="AD20" s="129"/>
      <c r="AE20" s="129"/>
      <c r="AF20" s="129"/>
      <c r="AG20" s="129"/>
      <c r="AH20" s="129">
        <f t="shared" si="0"/>
        <v>20000</v>
      </c>
      <c r="AI20" s="412">
        <f t="shared" si="1"/>
        <v>1</v>
      </c>
    </row>
    <row r="21" spans="1:35" ht="23.1" customHeight="1" thickBot="1" x14ac:dyDescent="0.3">
      <c r="A21" s="407" t="s">
        <v>49</v>
      </c>
      <c r="B21" s="129"/>
      <c r="C21" s="411"/>
      <c r="D21" s="129">
        <f>'ASHANTI REGION'!H35</f>
        <v>10000</v>
      </c>
      <c r="E21" s="411">
        <f>'ASHANTI REGION'!H36</f>
        <v>1</v>
      </c>
      <c r="F21" s="129"/>
      <c r="G21" s="411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411"/>
      <c r="V21" s="129"/>
      <c r="W21" s="129"/>
      <c r="X21" s="129"/>
      <c r="Y21" s="129"/>
      <c r="Z21" s="129"/>
      <c r="AA21" s="411"/>
      <c r="AB21" s="129"/>
      <c r="AC21" s="411"/>
      <c r="AD21" s="129"/>
      <c r="AE21" s="129"/>
      <c r="AF21" s="129"/>
      <c r="AG21" s="129"/>
      <c r="AH21" s="129">
        <f t="shared" si="0"/>
        <v>10000</v>
      </c>
      <c r="AI21" s="412">
        <f t="shared" si="1"/>
        <v>1</v>
      </c>
    </row>
    <row r="22" spans="1:35" s="89" customFormat="1" ht="23.1" customHeight="1" thickBot="1" x14ac:dyDescent="0.3">
      <c r="A22" s="418" t="s">
        <v>391</v>
      </c>
      <c r="B22" s="305">
        <f>SUM(B7:B21)</f>
        <v>5300028.83</v>
      </c>
      <c r="C22" s="305">
        <f t="shared" ref="C22:AG22" si="2">SUM(C7:C21)</f>
        <v>8</v>
      </c>
      <c r="D22" s="305">
        <f t="shared" si="2"/>
        <v>1938932.0900000003</v>
      </c>
      <c r="E22" s="305">
        <f t="shared" si="2"/>
        <v>22</v>
      </c>
      <c r="F22" s="305">
        <f t="shared" si="2"/>
        <v>807322.45</v>
      </c>
      <c r="G22" s="305">
        <f t="shared" si="2"/>
        <v>5</v>
      </c>
      <c r="H22" s="305">
        <f t="shared" si="2"/>
        <v>520765.64999999997</v>
      </c>
      <c r="I22" s="305">
        <f t="shared" si="2"/>
        <v>4</v>
      </c>
      <c r="J22" s="305">
        <f t="shared" si="2"/>
        <v>1273209.72</v>
      </c>
      <c r="K22" s="305">
        <f t="shared" si="2"/>
        <v>11</v>
      </c>
      <c r="L22" s="305">
        <f t="shared" si="2"/>
        <v>2609036.92</v>
      </c>
      <c r="M22" s="305">
        <f t="shared" si="2"/>
        <v>13</v>
      </c>
      <c r="N22" s="305">
        <f t="shared" si="2"/>
        <v>868859.43</v>
      </c>
      <c r="O22" s="305">
        <f t="shared" si="2"/>
        <v>11</v>
      </c>
      <c r="P22" s="305">
        <f t="shared" si="2"/>
        <v>2937552.62</v>
      </c>
      <c r="Q22" s="305">
        <f t="shared" si="2"/>
        <v>3</v>
      </c>
      <c r="R22" s="305">
        <f t="shared" si="2"/>
        <v>1948176.96</v>
      </c>
      <c r="S22" s="305">
        <f t="shared" si="2"/>
        <v>16</v>
      </c>
      <c r="T22" s="305">
        <f t="shared" si="2"/>
        <v>729942.79</v>
      </c>
      <c r="U22" s="305">
        <f t="shared" si="2"/>
        <v>7</v>
      </c>
      <c r="V22" s="305">
        <f t="shared" si="2"/>
        <v>96911.77</v>
      </c>
      <c r="W22" s="305">
        <f t="shared" si="2"/>
        <v>5</v>
      </c>
      <c r="X22" s="305">
        <f t="shared" si="2"/>
        <v>1862355.87</v>
      </c>
      <c r="Y22" s="305">
        <f t="shared" si="2"/>
        <v>6</v>
      </c>
      <c r="Z22" s="305">
        <f t="shared" si="2"/>
        <v>3596747.6399999997</v>
      </c>
      <c r="AA22" s="305">
        <f t="shared" si="2"/>
        <v>9</v>
      </c>
      <c r="AB22" s="305">
        <f t="shared" si="2"/>
        <v>911454.44</v>
      </c>
      <c r="AC22" s="305">
        <f t="shared" si="2"/>
        <v>10</v>
      </c>
      <c r="AD22" s="305">
        <f t="shared" si="2"/>
        <v>5382085.0799999991</v>
      </c>
      <c r="AE22" s="305">
        <f t="shared" si="2"/>
        <v>22</v>
      </c>
      <c r="AF22" s="305">
        <f t="shared" si="2"/>
        <v>2429938.41</v>
      </c>
      <c r="AG22" s="305">
        <f t="shared" si="2"/>
        <v>18</v>
      </c>
      <c r="AH22" s="305">
        <f>SUM(AH7:AH21)</f>
        <v>33213320.670000002</v>
      </c>
      <c r="AI22" s="419"/>
    </row>
    <row r="23" spans="1:35" ht="5.0999999999999996" customHeight="1" thickBot="1" x14ac:dyDescent="0.3">
      <c r="A23" s="420"/>
      <c r="B23" s="421"/>
      <c r="C23" s="422"/>
      <c r="D23" s="423"/>
      <c r="E23" s="422"/>
      <c r="F23" s="423"/>
      <c r="G23" s="422"/>
      <c r="H23" s="423"/>
      <c r="I23" s="423"/>
      <c r="J23" s="423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2"/>
      <c r="V23" s="423"/>
      <c r="W23" s="423"/>
      <c r="X23" s="423"/>
      <c r="Y23" s="423"/>
      <c r="Z23" s="423"/>
      <c r="AA23" s="422"/>
      <c r="AB23" s="423"/>
      <c r="AC23" s="422"/>
      <c r="AD23" s="423"/>
      <c r="AE23" s="423"/>
      <c r="AF23" s="423"/>
      <c r="AG23" s="423"/>
      <c r="AH23" s="423">
        <f t="shared" ref="AH23" si="3">B23+D23+R23+F23+H23+J23+L23+N23+P23+T23+V23+X23+Z23+AB23+AD23+AF23</f>
        <v>0</v>
      </c>
      <c r="AI23" s="424"/>
    </row>
    <row r="24" spans="1:35" ht="23.1" customHeight="1" thickBot="1" x14ac:dyDescent="0.35">
      <c r="A24" s="425" t="s">
        <v>394</v>
      </c>
      <c r="B24" s="418"/>
      <c r="C24" s="411"/>
      <c r="D24" s="129"/>
      <c r="E24" s="411"/>
      <c r="F24" s="129"/>
      <c r="G24" s="411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411"/>
      <c r="V24" s="129"/>
      <c r="W24" s="129"/>
      <c r="X24" s="129"/>
      <c r="Y24" s="129"/>
      <c r="Z24" s="129"/>
      <c r="AA24" s="411"/>
      <c r="AB24" s="129"/>
      <c r="AC24" s="411"/>
      <c r="AD24" s="129"/>
      <c r="AE24" s="129"/>
      <c r="AF24" s="129"/>
      <c r="AG24" s="129"/>
      <c r="AH24" s="129"/>
      <c r="AI24" s="412"/>
    </row>
    <row r="25" spans="1:35" ht="23.1" customHeight="1" thickBot="1" x14ac:dyDescent="0.3">
      <c r="A25" s="407" t="s">
        <v>460</v>
      </c>
      <c r="B25" s="413">
        <f>'AHAFO '!K12</f>
        <v>3439812.5</v>
      </c>
      <c r="C25" s="411">
        <f>'AHAFO '!K13</f>
        <v>5</v>
      </c>
      <c r="D25" s="129">
        <f>'ASHANTI REGION'!O35+'ASHANTI REGION'!N35</f>
        <v>11319490.35</v>
      </c>
      <c r="E25" s="411">
        <f>'ASHANTI REGION'!O36+3</f>
        <v>9</v>
      </c>
      <c r="F25" s="129">
        <f>'BONO REGION'!J17</f>
        <v>4075573.87</v>
      </c>
      <c r="G25" s="411">
        <f>'BONO REGION'!J18</f>
        <v>6</v>
      </c>
      <c r="H25" s="129">
        <f>'BONO EAST '!H17</f>
        <v>3031044.95</v>
      </c>
      <c r="I25" s="129">
        <f>'BONO EAST '!H18</f>
        <v>6</v>
      </c>
      <c r="J25" s="129">
        <f>CENTRAL!P27+CENTRAL!Q27</f>
        <v>3066517.6500000004</v>
      </c>
      <c r="K25" s="129">
        <f>CENTRAL!P28+2</f>
        <v>11</v>
      </c>
      <c r="L25" s="129">
        <f>'EASTERN '!J32</f>
        <v>3634135.37</v>
      </c>
      <c r="M25" s="129">
        <f>'EASTERN '!J33</f>
        <v>11</v>
      </c>
      <c r="N25" s="129">
        <f>'GREATER ACCRA '!P25+'GREATER ACCRA '!Q25</f>
        <v>2342214.69</v>
      </c>
      <c r="O25" s="129">
        <f>'GREATER ACCRA '!P26+'GREATER ACCRA '!Q26</f>
        <v>6</v>
      </c>
      <c r="P25" s="129">
        <f>'NORTH EAST'!I11</f>
        <v>437495.47000000003</v>
      </c>
      <c r="Q25" s="129">
        <f>'NORTH EAST'!I12</f>
        <v>3</v>
      </c>
      <c r="R25" s="129">
        <f>'NORTHERN '!M21</f>
        <v>3482895.49</v>
      </c>
      <c r="S25" s="129">
        <f>'NORTHERN '!M22</f>
        <v>8</v>
      </c>
      <c r="T25" s="129">
        <f>'OTI '!G12</f>
        <v>2225570.89</v>
      </c>
      <c r="U25" s="411">
        <f>'OTI '!G13</f>
        <v>3</v>
      </c>
      <c r="V25" s="129">
        <f>SAVANNAH!F14</f>
        <v>452008.30000000005</v>
      </c>
      <c r="W25" s="129">
        <f>SAVANNAH!F15</f>
        <v>2</v>
      </c>
      <c r="X25" s="129">
        <f>'UPPER EAST '!I19+'UPPER EAST '!J19</f>
        <v>2037424.77</v>
      </c>
      <c r="Y25" s="129">
        <f>'UPPER EAST '!I20+4</f>
        <v>6</v>
      </c>
      <c r="Z25" s="129">
        <f>'UPPER WEST '!L18</f>
        <v>157233.10999999999</v>
      </c>
      <c r="AA25" s="411">
        <f>'UPPER WEST '!L19</f>
        <v>3</v>
      </c>
      <c r="AB25" s="129">
        <f>' VOLTA'!L20+' VOLTA'!M20+' VOLTA'!N20</f>
        <v>2986857.3200000003</v>
      </c>
      <c r="AC25" s="411">
        <f>' VOLTA'!L21+' VOLTA'!M21</f>
        <v>8</v>
      </c>
      <c r="AD25" s="129">
        <f>WESTERN!J24</f>
        <v>2841261.42</v>
      </c>
      <c r="AE25" s="129">
        <f>WESTERN!J25</f>
        <v>7</v>
      </c>
      <c r="AF25" s="129">
        <f>'WESTERN NORTH '!I15</f>
        <v>6282566.8900000006</v>
      </c>
      <c r="AG25" s="129">
        <f>'WESTERN NORTH '!I16</f>
        <v>8</v>
      </c>
      <c r="AH25" s="129">
        <f t="shared" ref="AH25:AH36" si="4">B25+D25+R25+F25+H25+J25+L25+N25+P25+T25+V25+X25+Z25+AB25+AD25+AF25</f>
        <v>51812103.040000007</v>
      </c>
      <c r="AI25" s="412">
        <f t="shared" ref="AI25:AI36" si="5">C25+E25+G25+I25+K25+M25+O25+Q25+S25+U25+W25+Y25+AA25+AC25+AE25+AG25</f>
        <v>102</v>
      </c>
    </row>
    <row r="26" spans="1:35" ht="23.1" customHeight="1" thickBot="1" x14ac:dyDescent="0.3">
      <c r="A26" s="407" t="s">
        <v>61</v>
      </c>
      <c r="B26" s="414"/>
      <c r="C26" s="411"/>
      <c r="D26" s="129">
        <f>'ASHANTI REGION'!P35</f>
        <v>1310654.1700000002</v>
      </c>
      <c r="E26" s="411">
        <f>'ASHANTI REGION'!P36</f>
        <v>4</v>
      </c>
      <c r="F26" s="129">
        <f>'BONO REGION'!I17</f>
        <v>111372</v>
      </c>
      <c r="G26" s="411">
        <f>'BONO REGION'!I18</f>
        <v>2</v>
      </c>
      <c r="H26" s="129">
        <f>'BONO EAST '!G17</f>
        <v>1525183.75</v>
      </c>
      <c r="I26" s="129">
        <f>'BONO EAST '!G18</f>
        <v>3</v>
      </c>
      <c r="J26" s="129">
        <f>CENTRAL!R27</f>
        <v>1753369.81</v>
      </c>
      <c r="K26" s="129">
        <f>CENTRAL!R28</f>
        <v>5</v>
      </c>
      <c r="L26" s="129">
        <f>'EASTERN '!I32</f>
        <v>536163.53</v>
      </c>
      <c r="M26" s="129">
        <f>'EASTERN '!I33</f>
        <v>4</v>
      </c>
      <c r="N26" s="129">
        <f>'GREATER ACCRA '!R25</f>
        <v>1019420.6</v>
      </c>
      <c r="O26" s="129">
        <f>'GREATER ACCRA '!R26</f>
        <v>1</v>
      </c>
      <c r="P26" s="129">
        <f>'NORTH EAST'!H11</f>
        <v>756563.91999999993</v>
      </c>
      <c r="Q26" s="129">
        <f>'NORTH EAST'!H12</f>
        <v>3</v>
      </c>
      <c r="R26" s="129">
        <f>'NORTHERN '!N21</f>
        <v>2241405.13</v>
      </c>
      <c r="S26" s="129">
        <f>'NORTHERN '!N22</f>
        <v>5</v>
      </c>
      <c r="T26" s="129">
        <f>'OTI '!F12</f>
        <v>2079627.89</v>
      </c>
      <c r="U26" s="411">
        <f>'OTI '!F13</f>
        <v>2</v>
      </c>
      <c r="V26" s="129"/>
      <c r="W26" s="129"/>
      <c r="X26" s="129">
        <f>'UPPER EAST '!K19</f>
        <v>106322.49</v>
      </c>
      <c r="Y26" s="129">
        <f>'UPPER EAST '!K20</f>
        <v>1</v>
      </c>
      <c r="Z26" s="129">
        <f>'UPPER WEST '!K18</f>
        <v>520627.70000000007</v>
      </c>
      <c r="AA26" s="411">
        <f>'UPPER WEST '!K19</f>
        <v>3</v>
      </c>
      <c r="AB26" s="129">
        <f>' VOLTA'!K20</f>
        <v>3242636.5100000002</v>
      </c>
      <c r="AC26" s="411">
        <f>' VOLTA'!K21</f>
        <v>4</v>
      </c>
      <c r="AD26" s="129">
        <f>WESTERN!I24</f>
        <v>608579.24</v>
      </c>
      <c r="AE26" s="129">
        <f>WESTERN!I25</f>
        <v>4</v>
      </c>
      <c r="AF26" s="129">
        <f>'WESTERN NORTH '!H15</f>
        <v>453577.51</v>
      </c>
      <c r="AG26" s="129">
        <f>'WESTERN NORTH '!H16</f>
        <v>3</v>
      </c>
      <c r="AH26" s="129">
        <f t="shared" si="4"/>
        <v>16265504.25</v>
      </c>
      <c r="AI26" s="412">
        <f t="shared" si="5"/>
        <v>44</v>
      </c>
    </row>
    <row r="27" spans="1:35" ht="23.1" customHeight="1" thickBot="1" x14ac:dyDescent="0.3">
      <c r="A27" s="407" t="s">
        <v>17</v>
      </c>
      <c r="B27" s="129">
        <f>'AHAFO '!H12</f>
        <v>414000</v>
      </c>
      <c r="C27" s="411">
        <f>'AHAFO '!H13</f>
        <v>1</v>
      </c>
      <c r="D27" s="129">
        <f>'ASHANTI REGION'!I35</f>
        <v>666000</v>
      </c>
      <c r="E27" s="411">
        <f>'ASHANTI REGION'!I36</f>
        <v>4</v>
      </c>
      <c r="F27" s="129"/>
      <c r="G27" s="411"/>
      <c r="H27" s="129">
        <f>'BONO EAST '!F17</f>
        <v>2070000</v>
      </c>
      <c r="I27" s="129">
        <f>'BONO EAST '!F18</f>
        <v>5</v>
      </c>
      <c r="J27" s="129">
        <f>CENTRAL!K27+CENTRAL!L27+CENTRAL!M27</f>
        <v>376050</v>
      </c>
      <c r="K27" s="129">
        <f>CENTRAL!K28+CENTRAL!L28+CENTRAL!M28</f>
        <v>3</v>
      </c>
      <c r="L27" s="129"/>
      <c r="M27" s="129"/>
      <c r="N27" s="129">
        <f>'GREATER ACCRA '!M25</f>
        <v>517500</v>
      </c>
      <c r="O27" s="129">
        <f>'GREATER ACCRA '!M26</f>
        <v>1</v>
      </c>
      <c r="P27" s="129">
        <f>'NORTH EAST'!G11</f>
        <v>740600</v>
      </c>
      <c r="Q27" s="129">
        <f>'NORTH EAST'!G12</f>
        <v>3</v>
      </c>
      <c r="R27" s="129">
        <f>'NORTHERN '!L21</f>
        <v>1241310</v>
      </c>
      <c r="S27" s="129">
        <f>'NORTHERN '!L22</f>
        <v>4</v>
      </c>
      <c r="T27" s="129"/>
      <c r="U27" s="411"/>
      <c r="V27" s="129"/>
      <c r="W27" s="129"/>
      <c r="X27" s="129">
        <f>'UPPER EAST '!G19+'UPPER EAST '!H19</f>
        <v>2208350</v>
      </c>
      <c r="Y27" s="129">
        <f>'UPPER EAST '!G20+'UPPER EAST '!H20</f>
        <v>9</v>
      </c>
      <c r="Z27" s="129">
        <f>'UPPER WEST '!I18</f>
        <v>331200</v>
      </c>
      <c r="AA27" s="411">
        <f>'UPPER WEST '!I19</f>
        <v>1</v>
      </c>
      <c r="AB27" s="129"/>
      <c r="AC27" s="411"/>
      <c r="AD27" s="129"/>
      <c r="AE27" s="129"/>
      <c r="AF27" s="129"/>
      <c r="AG27" s="129"/>
      <c r="AH27" s="129">
        <f t="shared" si="4"/>
        <v>8565010</v>
      </c>
      <c r="AI27" s="412">
        <f t="shared" si="5"/>
        <v>31</v>
      </c>
    </row>
    <row r="28" spans="1:35" ht="23.1" customHeight="1" thickBot="1" x14ac:dyDescent="0.3">
      <c r="A28" s="407" t="s">
        <v>105</v>
      </c>
      <c r="B28" s="129"/>
      <c r="C28" s="411"/>
      <c r="D28" s="129"/>
      <c r="E28" s="411"/>
      <c r="F28" s="129"/>
      <c r="G28" s="411"/>
      <c r="H28" s="129"/>
      <c r="I28" s="129"/>
      <c r="J28" s="129">
        <f>CENTRAL!O27</f>
        <v>386400</v>
      </c>
      <c r="K28" s="129">
        <f>CENTRAL!O28</f>
        <v>2</v>
      </c>
      <c r="L28" s="129"/>
      <c r="M28" s="129"/>
      <c r="N28" s="129">
        <f>'GREATER ACCRA '!L25</f>
        <v>517500</v>
      </c>
      <c r="O28" s="129">
        <f>'GREATER ACCRA '!L26</f>
        <v>1</v>
      </c>
      <c r="P28" s="129">
        <f>'NORTH EAST'!F11</f>
        <v>161000</v>
      </c>
      <c r="Q28" s="129">
        <f>'NORTH EAST'!F12</f>
        <v>1</v>
      </c>
      <c r="R28" s="129"/>
      <c r="S28" s="129"/>
      <c r="T28" s="129"/>
      <c r="U28" s="411"/>
      <c r="V28" s="129"/>
      <c r="W28" s="129"/>
      <c r="X28" s="129"/>
      <c r="Y28" s="129"/>
      <c r="Z28" s="129"/>
      <c r="AA28" s="411"/>
      <c r="AB28" s="129">
        <f>' VOLTA'!I20</f>
        <v>1873529</v>
      </c>
      <c r="AC28" s="411">
        <f>' VOLTA'!I21</f>
        <v>4</v>
      </c>
      <c r="AD28" s="129">
        <f>WESTERN!K24</f>
        <v>1851500</v>
      </c>
      <c r="AE28" s="129">
        <f>WESTERN!K25</f>
        <v>4</v>
      </c>
      <c r="AF28" s="129">
        <f>'WESTERN NORTH '!J15</f>
        <v>1158240</v>
      </c>
      <c r="AG28" s="129">
        <f>'WESTERN NORTH '!J16</f>
        <v>4</v>
      </c>
      <c r="AH28" s="129">
        <f t="shared" si="4"/>
        <v>5948169</v>
      </c>
      <c r="AI28" s="412">
        <f t="shared" si="5"/>
        <v>16</v>
      </c>
    </row>
    <row r="29" spans="1:35" ht="23.1" customHeight="1" thickBot="1" x14ac:dyDescent="0.3">
      <c r="A29" s="407" t="s">
        <v>412</v>
      </c>
      <c r="B29" s="129">
        <f>'AHAFO '!J12</f>
        <v>13800</v>
      </c>
      <c r="C29" s="411">
        <f>'AHAFO '!J13</f>
        <v>1</v>
      </c>
      <c r="D29" s="129">
        <f>'ASHANTI REGION'!L35</f>
        <v>201250</v>
      </c>
      <c r="E29" s="411">
        <f>'ASHANTI REGION'!L36</f>
        <v>1</v>
      </c>
      <c r="F29" s="127"/>
      <c r="G29" s="133"/>
      <c r="H29" s="129"/>
      <c r="I29" s="129"/>
      <c r="J29" s="129">
        <f>CENTRAL!M27</f>
        <v>172500</v>
      </c>
      <c r="K29" s="129">
        <f>CENTRAL!S28</f>
        <v>1</v>
      </c>
      <c r="L29" s="129">
        <f>'EASTERN '!H32</f>
        <v>191666.67</v>
      </c>
      <c r="M29" s="129">
        <f>'EASTERN '!H33</f>
        <v>1</v>
      </c>
      <c r="N29" s="129">
        <f>'GREATER ACCRA '!N25+'GREATER ACCRA '!O25</f>
        <v>400000</v>
      </c>
      <c r="O29" s="129">
        <f>'GREATER ACCRA '!O26+'GREATER ACCRA '!O26</f>
        <v>2</v>
      </c>
      <c r="P29" s="129"/>
      <c r="Q29" s="129"/>
      <c r="R29" s="129"/>
      <c r="S29" s="129"/>
      <c r="T29" s="129"/>
      <c r="U29" s="411"/>
      <c r="V29" s="129">
        <f>SAVANNAH!H14</f>
        <v>4100</v>
      </c>
      <c r="W29" s="129">
        <f>SAVANNAH!H15</f>
        <v>1</v>
      </c>
      <c r="X29" s="129"/>
      <c r="Y29" s="129"/>
      <c r="Z29" s="129">
        <f>'UPPER WEST '!J18</f>
        <v>212750</v>
      </c>
      <c r="AA29" s="411">
        <f>'UPPER WEST '!J19</f>
        <v>1</v>
      </c>
      <c r="AB29" s="129">
        <f>' VOLTA'!J20</f>
        <v>14478.34</v>
      </c>
      <c r="AC29" s="411">
        <f>' VOLTA'!J21</f>
        <v>1</v>
      </c>
      <c r="AD29" s="129">
        <f>WESTERN!N24</f>
        <v>507500</v>
      </c>
      <c r="AE29" s="129">
        <f>WESTERN!N25</f>
        <v>5</v>
      </c>
      <c r="AF29" s="129">
        <f>'WESTERN NORTH '!K15</f>
        <v>215165</v>
      </c>
      <c r="AG29" s="129">
        <f>'WESTERN NORTH '!K16</f>
        <v>2</v>
      </c>
      <c r="AH29" s="129">
        <f t="shared" si="4"/>
        <v>1933210.01</v>
      </c>
      <c r="AI29" s="412">
        <f t="shared" si="5"/>
        <v>16</v>
      </c>
    </row>
    <row r="30" spans="1:35" ht="23.1" customHeight="1" thickBot="1" x14ac:dyDescent="0.3">
      <c r="A30" s="407" t="s">
        <v>102</v>
      </c>
      <c r="B30" s="129"/>
      <c r="C30" s="411"/>
      <c r="D30" s="129"/>
      <c r="E30" s="411"/>
      <c r="F30" s="129"/>
      <c r="G30" s="411"/>
      <c r="H30" s="129"/>
      <c r="I30" s="129"/>
      <c r="J30" s="129">
        <f>CENTRAL!J27</f>
        <v>716450</v>
      </c>
      <c r="K30" s="129">
        <f>CENTRAL!J28</f>
        <v>3</v>
      </c>
      <c r="L30" s="129"/>
      <c r="M30" s="129"/>
      <c r="N30" s="129"/>
      <c r="O30" s="129"/>
      <c r="P30" s="129"/>
      <c r="Q30" s="129"/>
      <c r="R30" s="129"/>
      <c r="S30" s="129"/>
      <c r="T30" s="129"/>
      <c r="U30" s="411"/>
      <c r="V30" s="129"/>
      <c r="W30" s="129"/>
      <c r="X30" s="129"/>
      <c r="Y30" s="129"/>
      <c r="Z30" s="129"/>
      <c r="AA30" s="411"/>
      <c r="AB30" s="129">
        <f>' VOLTA'!O20</f>
        <v>75555.5</v>
      </c>
      <c r="AC30" s="411">
        <f>' VOLTA'!O21</f>
        <v>1</v>
      </c>
      <c r="AD30" s="129"/>
      <c r="AE30" s="129"/>
      <c r="AF30" s="129"/>
      <c r="AG30" s="129"/>
      <c r="AH30" s="129">
        <f t="shared" si="4"/>
        <v>792005.5</v>
      </c>
      <c r="AI30" s="412">
        <f t="shared" si="5"/>
        <v>4</v>
      </c>
    </row>
    <row r="31" spans="1:35" ht="23.1" customHeight="1" thickBot="1" x14ac:dyDescent="0.3">
      <c r="A31" s="407" t="s">
        <v>377</v>
      </c>
      <c r="B31" s="129"/>
      <c r="C31" s="411"/>
      <c r="D31" s="129"/>
      <c r="E31" s="411"/>
      <c r="F31" s="129"/>
      <c r="G31" s="411"/>
      <c r="H31" s="129"/>
      <c r="I31" s="129"/>
      <c r="J31" s="129">
        <f>CENTRAL!T27+CENTRAL!S27</f>
        <v>540118.07000000007</v>
      </c>
      <c r="K31" s="129">
        <f>CENTRAL!T28+CENTRAL!S28</f>
        <v>2</v>
      </c>
      <c r="L31" s="129"/>
      <c r="M31" s="129"/>
      <c r="N31" s="129"/>
      <c r="O31" s="129"/>
      <c r="P31" s="129"/>
      <c r="Q31" s="129"/>
      <c r="R31" s="129"/>
      <c r="S31" s="129"/>
      <c r="T31" s="129"/>
      <c r="U31" s="411"/>
      <c r="V31" s="129"/>
      <c r="W31" s="129"/>
      <c r="X31" s="129"/>
      <c r="Y31" s="129"/>
      <c r="Z31" s="129"/>
      <c r="AA31" s="411"/>
      <c r="AB31" s="129"/>
      <c r="AC31" s="411"/>
      <c r="AD31" s="129">
        <f>WESTERN!M24</f>
        <v>118315.2</v>
      </c>
      <c r="AE31" s="129">
        <f>WESTERN!M25</f>
        <v>1</v>
      </c>
      <c r="AF31" s="129"/>
      <c r="AG31" s="129"/>
      <c r="AH31" s="129">
        <f t="shared" si="4"/>
        <v>658433.27</v>
      </c>
      <c r="AI31" s="412">
        <f t="shared" si="5"/>
        <v>3</v>
      </c>
    </row>
    <row r="32" spans="1:35" ht="23.1" customHeight="1" thickBot="1" x14ac:dyDescent="0.3">
      <c r="A32" s="407" t="s">
        <v>406</v>
      </c>
      <c r="B32" s="414"/>
      <c r="C32" s="411"/>
      <c r="D32" s="127"/>
      <c r="E32" s="127"/>
      <c r="F32" s="129"/>
      <c r="G32" s="411"/>
      <c r="H32" s="129"/>
      <c r="I32" s="129"/>
      <c r="J32" s="129">
        <f>CENTRAL!N27</f>
        <v>145843.20000000001</v>
      </c>
      <c r="K32" s="129">
        <f>CENTRAL!N28</f>
        <v>3</v>
      </c>
      <c r="L32" s="426">
        <f>'EASTERN '!F32+'EASTERN '!G32</f>
        <v>241250</v>
      </c>
      <c r="M32" s="129">
        <f>'EASTERN '!F33</f>
        <v>1</v>
      </c>
      <c r="N32" s="129">
        <f>'GREATER ACCRA '!K25</f>
        <v>41387</v>
      </c>
      <c r="O32" s="129">
        <f>'GREATER ACCRA '!K26</f>
        <v>1</v>
      </c>
      <c r="P32" s="129"/>
      <c r="Q32" s="129"/>
      <c r="R32" s="129">
        <f>'NORTHERN '!O21</f>
        <v>3243.01</v>
      </c>
      <c r="S32" s="129">
        <f>'NORTHERN '!O22</f>
        <v>1</v>
      </c>
      <c r="T32" s="129"/>
      <c r="U32" s="411"/>
      <c r="V32" s="129">
        <f>SAVANNAH!G14</f>
        <v>55200</v>
      </c>
      <c r="W32" s="129">
        <f>SAVANNAH!G15</f>
        <v>1</v>
      </c>
      <c r="X32" s="129"/>
      <c r="Y32" s="129"/>
      <c r="Z32" s="129"/>
      <c r="AA32" s="411"/>
      <c r="AB32" s="129"/>
      <c r="AC32" s="411"/>
      <c r="AD32" s="129">
        <f>WESTERN!L24</f>
        <v>85684.95</v>
      </c>
      <c r="AE32" s="129">
        <f>WESTERN!L25</f>
        <v>1</v>
      </c>
      <c r="AF32" s="129"/>
      <c r="AG32" s="129"/>
      <c r="AH32" s="129">
        <f t="shared" si="4"/>
        <v>572608.16</v>
      </c>
      <c r="AI32" s="412">
        <f t="shared" si="5"/>
        <v>8</v>
      </c>
    </row>
    <row r="33" spans="1:35" ht="23.1" customHeight="1" thickBot="1" x14ac:dyDescent="0.3">
      <c r="A33" s="407" t="s">
        <v>10</v>
      </c>
      <c r="B33" s="129">
        <f>'AHAFO '!I12</f>
        <v>298437.5</v>
      </c>
      <c r="C33" s="411">
        <f>'AHAFO '!I13</f>
        <v>2</v>
      </c>
      <c r="D33" s="129">
        <f>'ASHANTI REGION'!K35</f>
        <v>38125</v>
      </c>
      <c r="E33" s="411">
        <f>'ASHANTI REGION'!K36</f>
        <v>1</v>
      </c>
      <c r="F33" s="129"/>
      <c r="G33" s="411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411"/>
      <c r="V33" s="129"/>
      <c r="W33" s="129"/>
      <c r="X33" s="129"/>
      <c r="Y33" s="129"/>
      <c r="Z33" s="129"/>
      <c r="AA33" s="411"/>
      <c r="AB33" s="129"/>
      <c r="AC33" s="411"/>
      <c r="AD33" s="129"/>
      <c r="AE33" s="129"/>
      <c r="AF33" s="129"/>
      <c r="AG33" s="129"/>
      <c r="AH33" s="129">
        <f t="shared" si="4"/>
        <v>336562.5</v>
      </c>
      <c r="AI33" s="412">
        <f t="shared" si="5"/>
        <v>3</v>
      </c>
    </row>
    <row r="34" spans="1:35" ht="23.1" customHeight="1" thickBot="1" x14ac:dyDescent="0.3">
      <c r="A34" s="407" t="s">
        <v>22</v>
      </c>
      <c r="B34" s="414"/>
      <c r="C34" s="411"/>
      <c r="D34" s="129">
        <f>'ASHANTI REGION'!J35</f>
        <v>157780</v>
      </c>
      <c r="E34" s="411">
        <f>'ASHANTI REGION'!J36</f>
        <v>1</v>
      </c>
      <c r="F34" s="129"/>
      <c r="G34" s="411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411"/>
      <c r="V34" s="129"/>
      <c r="W34" s="129"/>
      <c r="X34" s="129"/>
      <c r="Y34" s="129"/>
      <c r="Z34" s="129"/>
      <c r="AA34" s="411"/>
      <c r="AB34" s="129"/>
      <c r="AC34" s="411"/>
      <c r="AD34" s="129"/>
      <c r="AE34" s="129"/>
      <c r="AF34" s="129"/>
      <c r="AG34" s="129"/>
      <c r="AH34" s="129">
        <f t="shared" si="4"/>
        <v>157780</v>
      </c>
      <c r="AI34" s="412">
        <f t="shared" si="5"/>
        <v>1</v>
      </c>
    </row>
    <row r="35" spans="1:35" ht="23.1" customHeight="1" thickBot="1" x14ac:dyDescent="0.3">
      <c r="A35" s="407" t="s">
        <v>401</v>
      </c>
      <c r="B35" s="414"/>
      <c r="C35" s="411"/>
      <c r="D35" s="129"/>
      <c r="E35" s="411"/>
      <c r="F35" s="129">
        <f>'BONO REGION'!F17+'BONO REGION'!G17+'BONO REGION'!H17</f>
        <v>118462.89</v>
      </c>
      <c r="G35" s="411">
        <f>'BONO REGION'!F18+'BONO REGION'!G18+'BONO REGION'!H18</f>
        <v>3</v>
      </c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411"/>
      <c r="V35" s="129"/>
      <c r="W35" s="129"/>
      <c r="X35" s="129"/>
      <c r="Y35" s="129"/>
      <c r="Z35" s="129"/>
      <c r="AA35" s="411"/>
      <c r="AB35" s="129"/>
      <c r="AC35" s="411"/>
      <c r="AD35" s="129"/>
      <c r="AE35" s="129"/>
      <c r="AF35" s="129"/>
      <c r="AG35" s="129"/>
      <c r="AH35" s="129">
        <f t="shared" si="4"/>
        <v>118462.89</v>
      </c>
      <c r="AI35" s="412">
        <f t="shared" si="5"/>
        <v>3</v>
      </c>
    </row>
    <row r="36" spans="1:35" ht="23.1" customHeight="1" thickBot="1" x14ac:dyDescent="0.3">
      <c r="A36" s="407" t="s">
        <v>50</v>
      </c>
      <c r="B36" s="414"/>
      <c r="C36" s="411"/>
      <c r="D36" s="129">
        <f>'ASHANTI REGION'!M35</f>
        <v>9344</v>
      </c>
      <c r="E36" s="411">
        <f>'ASHANTI REGION'!M36</f>
        <v>2</v>
      </c>
      <c r="F36" s="129"/>
      <c r="G36" s="411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411"/>
      <c r="V36" s="129"/>
      <c r="W36" s="129"/>
      <c r="X36" s="129"/>
      <c r="Y36" s="129"/>
      <c r="Z36" s="129"/>
      <c r="AA36" s="411"/>
      <c r="AB36" s="129"/>
      <c r="AC36" s="411"/>
      <c r="AD36" s="129"/>
      <c r="AE36" s="129"/>
      <c r="AF36" s="129"/>
      <c r="AG36" s="129"/>
      <c r="AH36" s="129">
        <f t="shared" si="4"/>
        <v>9344</v>
      </c>
      <c r="AI36" s="412">
        <f t="shared" si="5"/>
        <v>2</v>
      </c>
    </row>
    <row r="37" spans="1:35" s="82" customFormat="1" ht="23.1" customHeight="1" thickBot="1" x14ac:dyDescent="0.3">
      <c r="A37" s="418" t="s">
        <v>391</v>
      </c>
      <c r="B37" s="305">
        <f>SUM(B25:B36)</f>
        <v>4166050</v>
      </c>
      <c r="C37" s="305">
        <f t="shared" ref="C37:AH37" si="6">SUM(C25:C36)</f>
        <v>9</v>
      </c>
      <c r="D37" s="305">
        <f t="shared" si="6"/>
        <v>13702643.52</v>
      </c>
      <c r="E37" s="305">
        <f t="shared" si="6"/>
        <v>22</v>
      </c>
      <c r="F37" s="305">
        <f t="shared" si="6"/>
        <v>4305408.76</v>
      </c>
      <c r="G37" s="305">
        <f t="shared" si="6"/>
        <v>11</v>
      </c>
      <c r="H37" s="305">
        <f t="shared" si="6"/>
        <v>6626228.7000000002</v>
      </c>
      <c r="I37" s="305">
        <f t="shared" si="6"/>
        <v>14</v>
      </c>
      <c r="J37" s="305">
        <f t="shared" si="6"/>
        <v>7157248.7300000014</v>
      </c>
      <c r="K37" s="305">
        <f t="shared" si="6"/>
        <v>30</v>
      </c>
      <c r="L37" s="305">
        <f>SUM(L25:L36)</f>
        <v>4603215.57</v>
      </c>
      <c r="M37" s="305">
        <f t="shared" si="6"/>
        <v>17</v>
      </c>
      <c r="N37" s="305">
        <f t="shared" si="6"/>
        <v>4838022.29</v>
      </c>
      <c r="O37" s="305">
        <f t="shared" si="6"/>
        <v>12</v>
      </c>
      <c r="P37" s="305">
        <f t="shared" si="6"/>
        <v>2095659.39</v>
      </c>
      <c r="Q37" s="305">
        <f t="shared" si="6"/>
        <v>10</v>
      </c>
      <c r="R37" s="305">
        <f t="shared" si="6"/>
        <v>6968853.6299999999</v>
      </c>
      <c r="S37" s="305">
        <f t="shared" si="6"/>
        <v>18</v>
      </c>
      <c r="T37" s="305">
        <f t="shared" si="6"/>
        <v>4305198.78</v>
      </c>
      <c r="U37" s="305">
        <f t="shared" si="6"/>
        <v>5</v>
      </c>
      <c r="V37" s="305">
        <f t="shared" si="6"/>
        <v>511308.30000000005</v>
      </c>
      <c r="W37" s="305">
        <f t="shared" si="6"/>
        <v>4</v>
      </c>
      <c r="X37" s="305">
        <f t="shared" si="6"/>
        <v>4352097.26</v>
      </c>
      <c r="Y37" s="305">
        <f t="shared" si="6"/>
        <v>16</v>
      </c>
      <c r="Z37" s="305">
        <f t="shared" si="6"/>
        <v>1221810.81</v>
      </c>
      <c r="AA37" s="305">
        <f t="shared" si="6"/>
        <v>8</v>
      </c>
      <c r="AB37" s="305">
        <f t="shared" si="6"/>
        <v>8193056.6699999999</v>
      </c>
      <c r="AC37" s="305">
        <f t="shared" si="6"/>
        <v>18</v>
      </c>
      <c r="AD37" s="305">
        <f t="shared" si="6"/>
        <v>6012840.8100000005</v>
      </c>
      <c r="AE37" s="305">
        <f t="shared" si="6"/>
        <v>22</v>
      </c>
      <c r="AF37" s="305">
        <f t="shared" si="6"/>
        <v>8109549.4000000004</v>
      </c>
      <c r="AG37" s="305">
        <f t="shared" si="6"/>
        <v>17</v>
      </c>
      <c r="AH37" s="305">
        <f t="shared" si="6"/>
        <v>87169192.620000005</v>
      </c>
      <c r="AI37" s="427"/>
    </row>
    <row r="38" spans="1:35" s="82" customFormat="1" ht="5.0999999999999996" customHeight="1" thickBot="1" x14ac:dyDescent="0.3">
      <c r="A38" s="428"/>
      <c r="B38" s="429"/>
      <c r="C38" s="429"/>
      <c r="D38" s="429"/>
      <c r="E38" s="429"/>
      <c r="F38" s="429"/>
      <c r="G38" s="429"/>
      <c r="H38" s="429"/>
      <c r="I38" s="429"/>
      <c r="J38" s="429"/>
      <c r="K38" s="429"/>
      <c r="L38" s="429"/>
      <c r="M38" s="429"/>
      <c r="N38" s="429"/>
      <c r="O38" s="429"/>
      <c r="P38" s="429"/>
      <c r="Q38" s="429"/>
      <c r="R38" s="429"/>
      <c r="S38" s="429"/>
      <c r="T38" s="429"/>
      <c r="U38" s="429"/>
      <c r="V38" s="429"/>
      <c r="W38" s="429"/>
      <c r="X38" s="429"/>
      <c r="Y38" s="429"/>
      <c r="Z38" s="429"/>
      <c r="AA38" s="429"/>
      <c r="AB38" s="429"/>
      <c r="AC38" s="429"/>
      <c r="AD38" s="429"/>
      <c r="AE38" s="429"/>
      <c r="AF38" s="429"/>
      <c r="AG38" s="429"/>
      <c r="AH38" s="429"/>
      <c r="AI38" s="430"/>
    </row>
    <row r="39" spans="1:35" ht="23.1" customHeight="1" thickBot="1" x14ac:dyDescent="0.3">
      <c r="A39" s="407" t="s">
        <v>392</v>
      </c>
      <c r="B39" s="414"/>
      <c r="C39" s="411"/>
      <c r="D39" s="129"/>
      <c r="E39" s="411"/>
      <c r="F39" s="129"/>
      <c r="G39" s="411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411"/>
      <c r="V39" s="129"/>
      <c r="W39" s="129"/>
      <c r="X39" s="129"/>
      <c r="Y39" s="129"/>
      <c r="Z39" s="129"/>
      <c r="AA39" s="411"/>
      <c r="AB39" s="129"/>
      <c r="AC39" s="411"/>
      <c r="AD39" s="129"/>
      <c r="AE39" s="129"/>
      <c r="AF39" s="129"/>
      <c r="AG39" s="129"/>
      <c r="AH39" s="129"/>
      <c r="AI39" s="412"/>
    </row>
    <row r="40" spans="1:35" ht="23.1" customHeight="1" thickBot="1" x14ac:dyDescent="0.3">
      <c r="A40" s="407" t="s">
        <v>14</v>
      </c>
      <c r="B40" s="414">
        <f>'AHAFO '!L12</f>
        <v>67230</v>
      </c>
      <c r="C40" s="411">
        <f>'AHAFO '!L13</f>
        <v>1</v>
      </c>
      <c r="D40" s="129">
        <f>'ASHANTI REGION'!Q35</f>
        <v>432511.41000000003</v>
      </c>
      <c r="E40" s="411">
        <f>'ASHANTI REGION'!Q36</f>
        <v>4</v>
      </c>
      <c r="F40" s="129"/>
      <c r="G40" s="411"/>
      <c r="H40" s="129"/>
      <c r="I40" s="129"/>
      <c r="J40" s="129">
        <f>CENTRAL!U27</f>
        <v>721822.04</v>
      </c>
      <c r="K40" s="129">
        <f>CENTRAL!U28</f>
        <v>4</v>
      </c>
      <c r="L40" s="129">
        <f>'EASTERN '!L32</f>
        <v>126295</v>
      </c>
      <c r="M40" s="129">
        <f>'EASTERN '!L33</f>
        <v>3</v>
      </c>
      <c r="N40" s="129"/>
      <c r="O40" s="129"/>
      <c r="P40" s="129"/>
      <c r="Q40" s="129"/>
      <c r="R40" s="129">
        <f>'NORTHERN '!R21</f>
        <v>125270.7</v>
      </c>
      <c r="S40" s="129">
        <f>'NORTHERN '!R22</f>
        <v>2</v>
      </c>
      <c r="T40" s="129"/>
      <c r="U40" s="411"/>
      <c r="V40" s="129"/>
      <c r="W40" s="129"/>
      <c r="X40" s="129"/>
      <c r="Y40" s="129"/>
      <c r="Z40" s="129"/>
      <c r="AA40" s="411"/>
      <c r="AB40" s="129">
        <f>' VOLTA'!Q20</f>
        <v>136132.35</v>
      </c>
      <c r="AC40" s="411">
        <f>' VOLTA'!Q21</f>
        <v>2</v>
      </c>
      <c r="AD40" s="129">
        <f>WESTERN!O24</f>
        <v>283829.63</v>
      </c>
      <c r="AE40" s="129">
        <f>WESTERN!O25</f>
        <v>4</v>
      </c>
      <c r="AF40" s="129"/>
      <c r="AG40" s="129"/>
      <c r="AH40" s="129">
        <f t="shared" ref="AH40:AH45" si="7">B40+D40+R40+F40+H40+J40+L40+N40+P40+T40+V40+X40+Z40+AB40+AD40+AF40</f>
        <v>1893091.13</v>
      </c>
      <c r="AI40" s="431">
        <f t="shared" ref="AI40:AI45" si="8">C40+E40+G40+I40+K40+M40+O40+Q40+S40+U40+W40+Y40+AA40+AC40+AE40+AG40</f>
        <v>20</v>
      </c>
    </row>
    <row r="41" spans="1:35" ht="23.1" customHeight="1" thickBot="1" x14ac:dyDescent="0.3">
      <c r="A41" s="407" t="s">
        <v>69</v>
      </c>
      <c r="B41" s="129"/>
      <c r="C41" s="411"/>
      <c r="D41" s="129"/>
      <c r="E41" s="411"/>
      <c r="F41" s="129">
        <f>'BONO REGION'!K17</f>
        <v>294988.45</v>
      </c>
      <c r="G41" s="411">
        <f>'BONO REGION'!K18</f>
        <v>1</v>
      </c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>
        <f>'NORTHERN '!Q21</f>
        <v>157027.82999999999</v>
      </c>
      <c r="S41" s="129">
        <f>'NORTHERN '!Q22</f>
        <v>1</v>
      </c>
      <c r="T41" s="129"/>
      <c r="U41" s="411"/>
      <c r="V41" s="129"/>
      <c r="W41" s="129"/>
      <c r="X41" s="129">
        <f>'UPPER EAST '!L19</f>
        <v>52715.23</v>
      </c>
      <c r="Y41" s="129">
        <f>'UPPER EAST '!L20</f>
        <v>1</v>
      </c>
      <c r="Z41" s="129"/>
      <c r="AA41" s="411"/>
      <c r="AB41" s="129"/>
      <c r="AC41" s="411"/>
      <c r="AD41" s="129">
        <f>WESTERN!P24</f>
        <v>429137.33999999997</v>
      </c>
      <c r="AE41" s="129">
        <f>WESTERN!P25</f>
        <v>2</v>
      </c>
      <c r="AF41" s="129"/>
      <c r="AG41" s="129"/>
      <c r="AH41" s="129">
        <f t="shared" si="7"/>
        <v>933868.85</v>
      </c>
      <c r="AI41" s="431">
        <f t="shared" si="8"/>
        <v>5</v>
      </c>
    </row>
    <row r="42" spans="1:35" ht="23.1" customHeight="1" thickBot="1" x14ac:dyDescent="0.3">
      <c r="A42" s="407" t="s">
        <v>405</v>
      </c>
      <c r="B42" s="414">
        <f>'AHAFO '!M12</f>
        <v>338704.04</v>
      </c>
      <c r="C42" s="411">
        <f>'AHAFO '!M13</f>
        <v>3</v>
      </c>
      <c r="D42" s="129">
        <f>'ASHANTI REGION'!R35</f>
        <v>281979.28999999998</v>
      </c>
      <c r="E42" s="411">
        <f>'ASHANTI REGION'!R36</f>
        <v>2</v>
      </c>
      <c r="F42" s="129">
        <f>'BONO REGION'!L17</f>
        <v>16937</v>
      </c>
      <c r="G42" s="411">
        <f>'BONO REGION'!L18</f>
        <v>1</v>
      </c>
      <c r="H42" s="129"/>
      <c r="I42" s="129"/>
      <c r="J42" s="129"/>
      <c r="K42" s="129"/>
      <c r="L42" s="129">
        <f>'EASTERN '!K32</f>
        <v>102922.91</v>
      </c>
      <c r="M42" s="129">
        <f>'EASTERN '!K33</f>
        <v>1</v>
      </c>
      <c r="N42" s="129"/>
      <c r="O42" s="129"/>
      <c r="P42" s="129"/>
      <c r="Q42" s="129"/>
      <c r="R42" s="129">
        <f>'NORTHERN '!P21</f>
        <v>23256</v>
      </c>
      <c r="S42" s="129">
        <f>'NORTHERN '!P22</f>
        <v>1</v>
      </c>
      <c r="T42" s="129"/>
      <c r="U42" s="411"/>
      <c r="V42" s="129"/>
      <c r="W42" s="129"/>
      <c r="X42" s="129"/>
      <c r="Y42" s="129"/>
      <c r="Z42" s="129"/>
      <c r="AA42" s="411"/>
      <c r="AB42" s="129"/>
      <c r="AC42" s="411"/>
      <c r="AD42" s="129">
        <f>WESTERN!Q24</f>
        <v>103701.68</v>
      </c>
      <c r="AE42" s="129">
        <f>WESTERN!Q25</f>
        <v>2</v>
      </c>
      <c r="AF42" s="129">
        <f>'WESTERN NORTH '!M15</f>
        <v>7090</v>
      </c>
      <c r="AG42" s="129">
        <f>'WESTERN NORTH '!M16</f>
        <v>1</v>
      </c>
      <c r="AH42" s="129">
        <f t="shared" si="7"/>
        <v>874590.91999999993</v>
      </c>
      <c r="AI42" s="431">
        <f t="shared" si="8"/>
        <v>11</v>
      </c>
    </row>
    <row r="43" spans="1:35" ht="23.1" customHeight="1" thickBot="1" x14ac:dyDescent="0.3">
      <c r="A43" s="407" t="s">
        <v>131</v>
      </c>
      <c r="B43" s="129"/>
      <c r="C43" s="411"/>
      <c r="D43" s="129"/>
      <c r="E43" s="411"/>
      <c r="F43" s="129"/>
      <c r="G43" s="411"/>
      <c r="H43" s="129"/>
      <c r="I43" s="129"/>
      <c r="J43" s="129">
        <f>CENTRAL!V27</f>
        <v>192840</v>
      </c>
      <c r="K43" s="129">
        <f>CENTRAL!V28</f>
        <v>2</v>
      </c>
      <c r="L43" s="129"/>
      <c r="M43" s="129"/>
      <c r="N43" s="129"/>
      <c r="O43" s="129"/>
      <c r="P43" s="129"/>
      <c r="Q43" s="129"/>
      <c r="R43" s="129"/>
      <c r="S43" s="129"/>
      <c r="T43" s="129"/>
      <c r="U43" s="411"/>
      <c r="V43" s="129"/>
      <c r="W43" s="129"/>
      <c r="X43" s="129"/>
      <c r="Y43" s="129"/>
      <c r="Z43" s="129"/>
      <c r="AA43" s="411"/>
      <c r="AB43" s="129"/>
      <c r="AC43" s="411"/>
      <c r="AD43" s="129"/>
      <c r="AE43" s="129"/>
      <c r="AF43" s="129"/>
      <c r="AG43" s="129"/>
      <c r="AH43" s="129">
        <f t="shared" si="7"/>
        <v>192840</v>
      </c>
      <c r="AI43" s="431">
        <f t="shared" si="8"/>
        <v>2</v>
      </c>
    </row>
    <row r="44" spans="1:35" ht="23.1" customHeight="1" thickBot="1" x14ac:dyDescent="0.3">
      <c r="A44" s="417" t="s">
        <v>289</v>
      </c>
      <c r="B44" s="414"/>
      <c r="C44" s="411"/>
      <c r="D44" s="129"/>
      <c r="E44" s="411"/>
      <c r="F44" s="129"/>
      <c r="G44" s="411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411"/>
      <c r="V44" s="129"/>
      <c r="W44" s="129"/>
      <c r="X44" s="129"/>
      <c r="Y44" s="129"/>
      <c r="Z44" s="129"/>
      <c r="AA44" s="411"/>
      <c r="AB44" s="129"/>
      <c r="AC44" s="411"/>
      <c r="AD44" s="129"/>
      <c r="AE44" s="129"/>
      <c r="AF44" s="129">
        <f>'WESTERN NORTH '!L15</f>
        <v>147209.5</v>
      </c>
      <c r="AG44" s="129">
        <f>'WESTERN NORTH '!L16</f>
        <v>1</v>
      </c>
      <c r="AH44" s="129">
        <f t="shared" si="7"/>
        <v>147209.5</v>
      </c>
      <c r="AI44" s="431">
        <f t="shared" si="8"/>
        <v>1</v>
      </c>
    </row>
    <row r="45" spans="1:35" ht="23.1" customHeight="1" thickBot="1" x14ac:dyDescent="0.3">
      <c r="A45" s="417" t="s">
        <v>410</v>
      </c>
      <c r="B45" s="414"/>
      <c r="C45" s="411"/>
      <c r="D45" s="129"/>
      <c r="E45" s="411"/>
      <c r="F45" s="129"/>
      <c r="G45" s="411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411"/>
      <c r="V45" s="129"/>
      <c r="W45" s="129"/>
      <c r="X45" s="129"/>
      <c r="Y45" s="129"/>
      <c r="Z45" s="129">
        <f>'UPPER WEST '!M18</f>
        <v>80190</v>
      </c>
      <c r="AA45" s="411">
        <f>'UPPER WEST '!M19</f>
        <v>1</v>
      </c>
      <c r="AB45" s="129"/>
      <c r="AC45" s="411"/>
      <c r="AD45" s="129"/>
      <c r="AE45" s="129"/>
      <c r="AF45" s="129"/>
      <c r="AG45" s="129"/>
      <c r="AH45" s="129">
        <f t="shared" si="7"/>
        <v>80190</v>
      </c>
      <c r="AI45" s="431">
        <f t="shared" si="8"/>
        <v>1</v>
      </c>
    </row>
    <row r="46" spans="1:35" s="82" customFormat="1" ht="23.1" customHeight="1" thickBot="1" x14ac:dyDescent="0.3">
      <c r="A46" s="418" t="s">
        <v>391</v>
      </c>
      <c r="B46" s="414">
        <f>SUM(B40:B45)</f>
        <v>405934.04</v>
      </c>
      <c r="C46" s="414">
        <f t="shared" ref="C46:AH46" si="9">SUM(C40:C45)</f>
        <v>4</v>
      </c>
      <c r="D46" s="414">
        <f t="shared" si="9"/>
        <v>714490.7</v>
      </c>
      <c r="E46" s="414">
        <f t="shared" si="9"/>
        <v>6</v>
      </c>
      <c r="F46" s="414">
        <f t="shared" si="9"/>
        <v>311925.45</v>
      </c>
      <c r="G46" s="414">
        <f t="shared" si="9"/>
        <v>2</v>
      </c>
      <c r="H46" s="414">
        <f t="shared" si="9"/>
        <v>0</v>
      </c>
      <c r="I46" s="414">
        <f t="shared" si="9"/>
        <v>0</v>
      </c>
      <c r="J46" s="414">
        <f t="shared" si="9"/>
        <v>914662.04</v>
      </c>
      <c r="K46" s="414">
        <f t="shared" si="9"/>
        <v>6</v>
      </c>
      <c r="L46" s="414">
        <f>SUM(L40:L45)</f>
        <v>229217.91</v>
      </c>
      <c r="M46" s="414">
        <f t="shared" si="9"/>
        <v>4</v>
      </c>
      <c r="N46" s="414">
        <f t="shared" si="9"/>
        <v>0</v>
      </c>
      <c r="O46" s="414">
        <f t="shared" si="9"/>
        <v>0</v>
      </c>
      <c r="P46" s="414">
        <f t="shared" si="9"/>
        <v>0</v>
      </c>
      <c r="Q46" s="414">
        <f t="shared" si="9"/>
        <v>0</v>
      </c>
      <c r="R46" s="414">
        <f t="shared" si="9"/>
        <v>305554.52999999997</v>
      </c>
      <c r="S46" s="414">
        <f t="shared" si="9"/>
        <v>4</v>
      </c>
      <c r="T46" s="414">
        <f t="shared" si="9"/>
        <v>0</v>
      </c>
      <c r="U46" s="414">
        <f t="shared" si="9"/>
        <v>0</v>
      </c>
      <c r="V46" s="414">
        <f t="shared" si="9"/>
        <v>0</v>
      </c>
      <c r="W46" s="414">
        <f t="shared" si="9"/>
        <v>0</v>
      </c>
      <c r="X46" s="414">
        <f t="shared" si="9"/>
        <v>52715.23</v>
      </c>
      <c r="Y46" s="414">
        <f t="shared" si="9"/>
        <v>1</v>
      </c>
      <c r="Z46" s="414">
        <f t="shared" si="9"/>
        <v>80190</v>
      </c>
      <c r="AA46" s="414">
        <f t="shared" si="9"/>
        <v>1</v>
      </c>
      <c r="AB46" s="414">
        <f t="shared" si="9"/>
        <v>136132.35</v>
      </c>
      <c r="AC46" s="414">
        <f t="shared" si="9"/>
        <v>2</v>
      </c>
      <c r="AD46" s="414">
        <f t="shared" si="9"/>
        <v>816668.64999999991</v>
      </c>
      <c r="AE46" s="414">
        <f t="shared" si="9"/>
        <v>8</v>
      </c>
      <c r="AF46" s="414">
        <f t="shared" si="9"/>
        <v>154299.5</v>
      </c>
      <c r="AG46" s="414">
        <f>SUM(AG40:AG45)</f>
        <v>2</v>
      </c>
      <c r="AH46" s="414">
        <f t="shared" si="9"/>
        <v>4121790.4</v>
      </c>
      <c r="AI46" s="432"/>
    </row>
    <row r="47" spans="1:35" s="82" customFormat="1" ht="5.0999999999999996" customHeight="1" thickBot="1" x14ac:dyDescent="0.3">
      <c r="A47" s="420"/>
      <c r="B47" s="421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  <c r="AD47" s="421"/>
      <c r="AE47" s="421"/>
      <c r="AF47" s="421"/>
      <c r="AG47" s="421"/>
      <c r="AH47" s="421"/>
      <c r="AI47" s="433"/>
    </row>
    <row r="48" spans="1:35" s="82" customFormat="1" ht="23.1" customHeight="1" thickBot="1" x14ac:dyDescent="0.3">
      <c r="A48" s="407" t="s">
        <v>393</v>
      </c>
      <c r="B48" s="414"/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N48" s="414"/>
      <c r="O48" s="414"/>
      <c r="P48" s="414"/>
      <c r="Q48" s="414"/>
      <c r="R48" s="414"/>
      <c r="S48" s="414"/>
      <c r="T48" s="414"/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32"/>
    </row>
    <row r="49" spans="1:35" ht="23.1" customHeight="1" thickBot="1" x14ac:dyDescent="0.3">
      <c r="A49" s="407" t="s">
        <v>55</v>
      </c>
      <c r="B49" s="418"/>
      <c r="C49" s="411"/>
      <c r="D49" s="129">
        <f>'ASHANTI REGION'!T35</f>
        <v>18072.59</v>
      </c>
      <c r="E49" s="411">
        <f>'ASHANTI REGION'!T36</f>
        <v>3</v>
      </c>
      <c r="F49" s="129"/>
      <c r="G49" s="411"/>
      <c r="H49" s="129"/>
      <c r="I49" s="129"/>
      <c r="J49" s="129"/>
      <c r="K49" s="129"/>
      <c r="L49" s="129">
        <f>'EASTERN '!N32</f>
        <v>37459.93</v>
      </c>
      <c r="M49" s="129">
        <f>'EASTERN '!O33</f>
        <v>4</v>
      </c>
      <c r="N49" s="129">
        <f>'GREATER ACCRA '!U25</f>
        <v>26338.959999999999</v>
      </c>
      <c r="O49" s="129">
        <f>'GREATER ACCRA '!U26</f>
        <v>4</v>
      </c>
      <c r="P49" s="129"/>
      <c r="Q49" s="129"/>
      <c r="R49" s="129">
        <f>'NORTHERN '!T21</f>
        <v>1807.13</v>
      </c>
      <c r="S49" s="129">
        <f>'NORTHERN '!T22</f>
        <v>1</v>
      </c>
      <c r="T49" s="129"/>
      <c r="U49" s="411"/>
      <c r="V49" s="129"/>
      <c r="W49" s="129"/>
      <c r="X49" s="129">
        <f>'UPPER EAST '!M19</f>
        <v>10480.67</v>
      </c>
      <c r="Y49" s="129">
        <f>'UPPER EAST '!M20</f>
        <v>1</v>
      </c>
      <c r="Z49" s="129"/>
      <c r="AA49" s="411"/>
      <c r="AB49" s="129"/>
      <c r="AC49" s="411"/>
      <c r="AD49" s="129">
        <f>WESTERN!S24</f>
        <v>27001.159999999996</v>
      </c>
      <c r="AE49" s="129">
        <f>WESTERN!S25</f>
        <v>3</v>
      </c>
      <c r="AF49" s="129">
        <f>'WESTERN NORTH '!O15</f>
        <v>25350.89</v>
      </c>
      <c r="AG49" s="129">
        <f>'WESTERN NORTH '!O16</f>
        <v>4</v>
      </c>
      <c r="AH49" s="129">
        <f t="shared" ref="AH49:AH54" si="10">B49+D49+R49+F49+H49+J49+L49+N49+P49+T49+V49+X49+Z49+AB49+AD49+AF49</f>
        <v>146511.33000000002</v>
      </c>
      <c r="AI49" s="412">
        <f t="shared" ref="AI49:AI54" si="11">C49+E49+G49+I49+K49+M49+O49+Q49+S49+U49+W49+Y49+AA49+AC49+AE49+AG49</f>
        <v>20</v>
      </c>
    </row>
    <row r="50" spans="1:35" ht="23.1" customHeight="1" thickBot="1" x14ac:dyDescent="0.3">
      <c r="A50" s="407" t="s">
        <v>95</v>
      </c>
      <c r="B50" s="129"/>
      <c r="C50" s="411"/>
      <c r="D50" s="129"/>
      <c r="E50" s="411"/>
      <c r="F50" s="129"/>
      <c r="G50" s="411"/>
      <c r="H50" s="129">
        <f>'BONO EAST '!I17</f>
        <v>15951.75</v>
      </c>
      <c r="I50" s="129">
        <f>'BONO EAST '!I18</f>
        <v>1</v>
      </c>
      <c r="J50" s="129">
        <f>CENTRAL!W27</f>
        <v>11276.91</v>
      </c>
      <c r="K50" s="129">
        <f>CENTRAL!W28</f>
        <v>3</v>
      </c>
      <c r="L50" s="129">
        <f>'EASTERN '!O32</f>
        <v>50205.579999999994</v>
      </c>
      <c r="M50" s="129">
        <f>'EASTERN '!O33</f>
        <v>4</v>
      </c>
      <c r="N50" s="129">
        <f>'GREATER ACCRA '!T25</f>
        <v>3798.06</v>
      </c>
      <c r="O50" s="129">
        <f>'GREATER ACCRA '!T26</f>
        <v>1</v>
      </c>
      <c r="P50" s="129"/>
      <c r="Q50" s="129"/>
      <c r="R50" s="129"/>
      <c r="S50" s="129"/>
      <c r="T50" s="129"/>
      <c r="U50" s="411"/>
      <c r="V50" s="129"/>
      <c r="W50" s="129"/>
      <c r="X50" s="129"/>
      <c r="Y50" s="129"/>
      <c r="Z50" s="129"/>
      <c r="AA50" s="411"/>
      <c r="AB50" s="129"/>
      <c r="AC50" s="411"/>
      <c r="AD50" s="129">
        <f>WESTERN!U24</f>
        <v>10532.4</v>
      </c>
      <c r="AE50" s="129">
        <f>WESTERN!U25</f>
        <v>1</v>
      </c>
      <c r="AF50" s="129"/>
      <c r="AG50" s="129"/>
      <c r="AH50" s="129">
        <f t="shared" si="10"/>
        <v>91764.699999999983</v>
      </c>
      <c r="AI50" s="412">
        <f t="shared" si="11"/>
        <v>10</v>
      </c>
    </row>
    <row r="51" spans="1:35" ht="23.1" customHeight="1" thickBot="1" x14ac:dyDescent="0.3">
      <c r="A51" s="407" t="s">
        <v>54</v>
      </c>
      <c r="B51" s="418"/>
      <c r="C51" s="411"/>
      <c r="D51" s="129">
        <f>'ASHANTI REGION'!S35</f>
        <v>12331.07</v>
      </c>
      <c r="E51" s="411">
        <f>'ASHANTI REGION'!S36</f>
        <v>2</v>
      </c>
      <c r="F51" s="129"/>
      <c r="G51" s="411"/>
      <c r="H51" s="129"/>
      <c r="I51" s="129"/>
      <c r="J51" s="129">
        <f>CENTRAL!X27</f>
        <v>4958</v>
      </c>
      <c r="K51" s="129">
        <f>CENTRAL!X28</f>
        <v>2</v>
      </c>
      <c r="L51" s="129">
        <f>'EASTERN '!M32</f>
        <v>17599.689999999999</v>
      </c>
      <c r="M51" s="129">
        <f>'EASTERN '!M33</f>
        <v>4</v>
      </c>
      <c r="N51" s="129"/>
      <c r="O51" s="129"/>
      <c r="P51" s="129"/>
      <c r="Q51" s="129"/>
      <c r="R51" s="129">
        <f>'NORTHERN '!S21</f>
        <v>1641</v>
      </c>
      <c r="S51" s="129">
        <f>'NORTHERN '!S22</f>
        <v>1</v>
      </c>
      <c r="T51" s="129"/>
      <c r="U51" s="411"/>
      <c r="V51" s="129"/>
      <c r="W51" s="129"/>
      <c r="X51" s="129"/>
      <c r="Y51" s="129"/>
      <c r="Z51" s="129"/>
      <c r="AA51" s="411"/>
      <c r="AB51" s="129"/>
      <c r="AC51" s="411"/>
      <c r="AD51" s="129">
        <f>WESTERN!R24</f>
        <v>10769.5</v>
      </c>
      <c r="AE51" s="129">
        <f>WESTERN!R25</f>
        <v>4</v>
      </c>
      <c r="AF51" s="129">
        <f>'WESTERN NORTH '!N15</f>
        <v>24558.38</v>
      </c>
      <c r="AG51" s="129">
        <f>'WESTERN NORTH '!N16</f>
        <v>6</v>
      </c>
      <c r="AH51" s="129">
        <f t="shared" si="10"/>
        <v>71857.64</v>
      </c>
      <c r="AI51" s="412">
        <f t="shared" si="11"/>
        <v>19</v>
      </c>
    </row>
    <row r="52" spans="1:35" ht="23.1" customHeight="1" thickBot="1" x14ac:dyDescent="0.3">
      <c r="A52" s="416" t="s">
        <v>317</v>
      </c>
      <c r="B52" s="129"/>
      <c r="C52" s="411"/>
      <c r="D52" s="129"/>
      <c r="E52" s="411"/>
      <c r="F52" s="129"/>
      <c r="G52" s="411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411"/>
      <c r="V52" s="129"/>
      <c r="W52" s="129"/>
      <c r="X52" s="129"/>
      <c r="Y52" s="129"/>
      <c r="Z52" s="129"/>
      <c r="AA52" s="411"/>
      <c r="AB52" s="129"/>
      <c r="AC52" s="411"/>
      <c r="AD52" s="129">
        <f>WESTERN!V24</f>
        <v>6104.55</v>
      </c>
      <c r="AE52" s="129">
        <f>WESTERN!V25</f>
        <v>1</v>
      </c>
      <c r="AF52" s="129"/>
      <c r="AG52" s="129"/>
      <c r="AH52" s="129">
        <f t="shared" si="10"/>
        <v>6104.55</v>
      </c>
      <c r="AI52" s="412">
        <f t="shared" si="11"/>
        <v>1</v>
      </c>
    </row>
    <row r="53" spans="1:35" ht="23.1" customHeight="1" thickBot="1" x14ac:dyDescent="0.3">
      <c r="A53" s="416" t="s">
        <v>315</v>
      </c>
      <c r="B53" s="129"/>
      <c r="C53" s="411"/>
      <c r="D53" s="129"/>
      <c r="E53" s="411"/>
      <c r="F53" s="129"/>
      <c r="G53" s="411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411"/>
      <c r="V53" s="129"/>
      <c r="W53" s="129"/>
      <c r="X53" s="129"/>
      <c r="Y53" s="129"/>
      <c r="Z53" s="129"/>
      <c r="AA53" s="411"/>
      <c r="AB53" s="129"/>
      <c r="AC53" s="411"/>
      <c r="AD53" s="129">
        <f>WESTERN!T24</f>
        <v>4382.1400000000003</v>
      </c>
      <c r="AE53" s="129">
        <f>WESTERN!T25</f>
        <v>2</v>
      </c>
      <c r="AF53" s="129"/>
      <c r="AG53" s="129"/>
      <c r="AH53" s="129">
        <f t="shared" si="10"/>
        <v>4382.1400000000003</v>
      </c>
      <c r="AI53" s="412">
        <f t="shared" si="11"/>
        <v>2</v>
      </c>
    </row>
    <row r="54" spans="1:35" ht="23.1" customHeight="1" thickBot="1" x14ac:dyDescent="0.3">
      <c r="A54" s="416" t="s">
        <v>229</v>
      </c>
      <c r="B54" s="129"/>
      <c r="C54" s="411"/>
      <c r="D54" s="129"/>
      <c r="E54" s="411"/>
      <c r="F54" s="129"/>
      <c r="G54" s="411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411"/>
      <c r="V54" s="129">
        <f>SAVANNAH!I14</f>
        <v>4265.88</v>
      </c>
      <c r="W54" s="129">
        <f>SAVANNAH!I15</f>
        <v>1</v>
      </c>
      <c r="X54" s="129"/>
      <c r="Y54" s="129"/>
      <c r="Z54" s="129"/>
      <c r="AA54" s="411"/>
      <c r="AB54" s="129"/>
      <c r="AC54" s="411"/>
      <c r="AD54" s="129"/>
      <c r="AE54" s="129"/>
      <c r="AF54" s="129"/>
      <c r="AG54" s="129"/>
      <c r="AH54" s="129">
        <f t="shared" si="10"/>
        <v>4265.88</v>
      </c>
      <c r="AI54" s="412">
        <f t="shared" si="11"/>
        <v>1</v>
      </c>
    </row>
    <row r="55" spans="1:35" s="82" customFormat="1" ht="23.1" customHeight="1" thickBot="1" x14ac:dyDescent="0.3">
      <c r="A55" s="418" t="s">
        <v>391</v>
      </c>
      <c r="B55" s="305">
        <f>SUM(B49:B54)</f>
        <v>0</v>
      </c>
      <c r="C55" s="305">
        <f t="shared" ref="C55:AG55" si="12">SUM(C49:C54)</f>
        <v>0</v>
      </c>
      <c r="D55" s="305">
        <f t="shared" si="12"/>
        <v>30403.66</v>
      </c>
      <c r="E55" s="305">
        <f t="shared" si="12"/>
        <v>5</v>
      </c>
      <c r="F55" s="305">
        <f t="shared" si="12"/>
        <v>0</v>
      </c>
      <c r="G55" s="305">
        <f t="shared" si="12"/>
        <v>0</v>
      </c>
      <c r="H55" s="305">
        <f t="shared" si="12"/>
        <v>15951.75</v>
      </c>
      <c r="I55" s="305">
        <f t="shared" si="12"/>
        <v>1</v>
      </c>
      <c r="J55" s="305">
        <f t="shared" si="12"/>
        <v>16234.91</v>
      </c>
      <c r="K55" s="305">
        <f t="shared" si="12"/>
        <v>5</v>
      </c>
      <c r="L55" s="305">
        <f>SUM(L49:L54)</f>
        <v>105265.2</v>
      </c>
      <c r="M55" s="305">
        <f t="shared" si="12"/>
        <v>12</v>
      </c>
      <c r="N55" s="305">
        <f t="shared" si="12"/>
        <v>30137.02</v>
      </c>
      <c r="O55" s="305">
        <f t="shared" si="12"/>
        <v>5</v>
      </c>
      <c r="P55" s="305">
        <f t="shared" si="12"/>
        <v>0</v>
      </c>
      <c r="Q55" s="305">
        <f t="shared" si="12"/>
        <v>0</v>
      </c>
      <c r="R55" s="305">
        <f t="shared" si="12"/>
        <v>3448.13</v>
      </c>
      <c r="S55" s="305">
        <f t="shared" si="12"/>
        <v>2</v>
      </c>
      <c r="T55" s="305">
        <f t="shared" si="12"/>
        <v>0</v>
      </c>
      <c r="U55" s="305">
        <f t="shared" si="12"/>
        <v>0</v>
      </c>
      <c r="V55" s="305">
        <f t="shared" si="12"/>
        <v>4265.88</v>
      </c>
      <c r="W55" s="305">
        <f t="shared" si="12"/>
        <v>1</v>
      </c>
      <c r="X55" s="305">
        <f t="shared" si="12"/>
        <v>10480.67</v>
      </c>
      <c r="Y55" s="305">
        <f t="shared" si="12"/>
        <v>1</v>
      </c>
      <c r="Z55" s="305">
        <f t="shared" si="12"/>
        <v>0</v>
      </c>
      <c r="AA55" s="305">
        <f t="shared" si="12"/>
        <v>0</v>
      </c>
      <c r="AB55" s="305">
        <f t="shared" si="12"/>
        <v>0</v>
      </c>
      <c r="AC55" s="305">
        <f t="shared" si="12"/>
        <v>0</v>
      </c>
      <c r="AD55" s="305">
        <f t="shared" si="12"/>
        <v>58789.75</v>
      </c>
      <c r="AE55" s="305">
        <f t="shared" si="12"/>
        <v>11</v>
      </c>
      <c r="AF55" s="305">
        <f t="shared" si="12"/>
        <v>49909.270000000004</v>
      </c>
      <c r="AG55" s="305">
        <f t="shared" si="12"/>
        <v>10</v>
      </c>
      <c r="AH55" s="305">
        <f t="shared" ref="AH55" si="13">SUM(AH49:AH54)</f>
        <v>324886.24</v>
      </c>
      <c r="AI55" s="427"/>
    </row>
    <row r="56" spans="1:35" ht="5.0999999999999996" customHeight="1" thickBot="1" x14ac:dyDescent="0.3">
      <c r="A56" s="434"/>
      <c r="B56" s="423"/>
      <c r="C56" s="422"/>
      <c r="D56" s="423"/>
      <c r="E56" s="422"/>
      <c r="F56" s="423"/>
      <c r="G56" s="422"/>
      <c r="H56" s="423"/>
      <c r="I56" s="423"/>
      <c r="J56" s="423"/>
      <c r="K56" s="423"/>
      <c r="L56" s="423"/>
      <c r="M56" s="423"/>
      <c r="N56" s="423"/>
      <c r="O56" s="423"/>
      <c r="P56" s="423"/>
      <c r="Q56" s="435"/>
      <c r="R56" s="435"/>
      <c r="S56" s="435"/>
      <c r="T56" s="435"/>
      <c r="U56" s="436"/>
      <c r="V56" s="435"/>
      <c r="W56" s="435"/>
      <c r="X56" s="435"/>
      <c r="Y56" s="435"/>
      <c r="Z56" s="435"/>
      <c r="AA56" s="436"/>
      <c r="AB56" s="435"/>
      <c r="AC56" s="436"/>
      <c r="AD56" s="435"/>
      <c r="AE56" s="435"/>
      <c r="AF56" s="435"/>
      <c r="AG56" s="435"/>
      <c r="AH56" s="435"/>
      <c r="AI56" s="437"/>
    </row>
    <row r="57" spans="1:35" s="82" customFormat="1" ht="23.1" customHeight="1" thickBot="1" x14ac:dyDescent="0.3">
      <c r="A57" s="406" t="s">
        <v>395</v>
      </c>
      <c r="B57" s="305">
        <f t="shared" ref="B57:AH57" si="14">B22+B46+B55+B37</f>
        <v>9872012.870000001</v>
      </c>
      <c r="C57" s="305">
        <f t="shared" si="14"/>
        <v>21</v>
      </c>
      <c r="D57" s="305">
        <f t="shared" si="14"/>
        <v>16386469.969999999</v>
      </c>
      <c r="E57" s="305">
        <f t="shared" si="14"/>
        <v>55</v>
      </c>
      <c r="F57" s="305">
        <f t="shared" si="14"/>
        <v>5424656.6600000001</v>
      </c>
      <c r="G57" s="305">
        <f t="shared" si="14"/>
        <v>18</v>
      </c>
      <c r="H57" s="305">
        <f t="shared" si="14"/>
        <v>7162946.0999999996</v>
      </c>
      <c r="I57" s="305">
        <f t="shared" si="14"/>
        <v>19</v>
      </c>
      <c r="J57" s="305">
        <f t="shared" si="14"/>
        <v>9361355.4000000022</v>
      </c>
      <c r="K57" s="305">
        <f t="shared" si="14"/>
        <v>52</v>
      </c>
      <c r="L57" s="305">
        <f>L22+L46+L55+L37</f>
        <v>7546735.6000000006</v>
      </c>
      <c r="M57" s="305">
        <f t="shared" si="14"/>
        <v>46</v>
      </c>
      <c r="N57" s="305">
        <f t="shared" si="14"/>
        <v>5737018.7400000002</v>
      </c>
      <c r="O57" s="305">
        <f t="shared" si="14"/>
        <v>28</v>
      </c>
      <c r="P57" s="305">
        <f t="shared" si="14"/>
        <v>5033212.01</v>
      </c>
      <c r="Q57" s="305">
        <f t="shared" si="14"/>
        <v>13</v>
      </c>
      <c r="R57" s="305">
        <f t="shared" si="14"/>
        <v>9226033.25</v>
      </c>
      <c r="S57" s="305">
        <f t="shared" si="14"/>
        <v>40</v>
      </c>
      <c r="T57" s="305">
        <f t="shared" si="14"/>
        <v>5035141.57</v>
      </c>
      <c r="U57" s="305">
        <f t="shared" si="14"/>
        <v>12</v>
      </c>
      <c r="V57" s="305">
        <f t="shared" si="14"/>
        <v>612485.95000000007</v>
      </c>
      <c r="W57" s="305">
        <f t="shared" si="14"/>
        <v>10</v>
      </c>
      <c r="X57" s="305">
        <f t="shared" si="14"/>
        <v>6277649.0299999993</v>
      </c>
      <c r="Y57" s="305">
        <f t="shared" si="14"/>
        <v>24</v>
      </c>
      <c r="Z57" s="305">
        <f t="shared" si="14"/>
        <v>4898748.4499999993</v>
      </c>
      <c r="AA57" s="305">
        <f t="shared" si="14"/>
        <v>18</v>
      </c>
      <c r="AB57" s="305">
        <f t="shared" si="14"/>
        <v>9240643.459999999</v>
      </c>
      <c r="AC57" s="305">
        <f t="shared" si="14"/>
        <v>30</v>
      </c>
      <c r="AD57" s="305">
        <f t="shared" si="14"/>
        <v>12270384.289999999</v>
      </c>
      <c r="AE57" s="305">
        <f t="shared" si="14"/>
        <v>63</v>
      </c>
      <c r="AF57" s="305">
        <f t="shared" si="14"/>
        <v>10743696.58</v>
      </c>
      <c r="AG57" s="305">
        <f t="shared" si="14"/>
        <v>47</v>
      </c>
      <c r="AH57" s="305">
        <f t="shared" si="14"/>
        <v>124829189.93000001</v>
      </c>
      <c r="AI57" s="427"/>
    </row>
  </sheetData>
  <sortState ref="A49:AI54">
    <sortCondition descending="1" ref="AH49:AH54"/>
  </sortState>
  <mergeCells count="25">
    <mergeCell ref="AD4:AD5"/>
    <mergeCell ref="AB4:AB5"/>
    <mergeCell ref="Z4:Z5"/>
    <mergeCell ref="B4:B5"/>
    <mergeCell ref="C4:C5"/>
    <mergeCell ref="D4:D5"/>
    <mergeCell ref="E4:E5"/>
    <mergeCell ref="F4:F5"/>
    <mergeCell ref="G4:G5"/>
    <mergeCell ref="A2:AI2"/>
    <mergeCell ref="A3:AI3"/>
    <mergeCell ref="AI4:AI6"/>
    <mergeCell ref="AH1:AI1"/>
    <mergeCell ref="AH4:AH5"/>
    <mergeCell ref="H4:H5"/>
    <mergeCell ref="X4:X5"/>
    <mergeCell ref="V4:V5"/>
    <mergeCell ref="T4:T5"/>
    <mergeCell ref="R4:R5"/>
    <mergeCell ref="P4:P5"/>
    <mergeCell ref="N4:N5"/>
    <mergeCell ref="L4:L5"/>
    <mergeCell ref="J4:J5"/>
    <mergeCell ref="A4:A5"/>
    <mergeCell ref="AF4:AF5"/>
  </mergeCells>
  <printOptions horizontalCentered="1"/>
  <pageMargins left="0.28000000000000003" right="0.17" top="0.75" bottom="0.48" header="0.3" footer="0.3"/>
  <pageSetup scale="57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N15" sqref="AN15"/>
    </sheetView>
  </sheetViews>
  <sheetFormatPr defaultColWidth="9.28515625" defaultRowHeight="20.100000000000001" customHeight="1" x14ac:dyDescent="0.25"/>
  <cols>
    <col min="1" max="1" width="65.7109375" style="53" bestFit="1" customWidth="1"/>
    <col min="2" max="2" width="14.42578125" style="53" customWidth="1"/>
    <col min="3" max="3" width="7" style="71" customWidth="1"/>
    <col min="4" max="4" width="14.42578125" style="53" customWidth="1"/>
    <col min="5" max="5" width="7" style="71" customWidth="1"/>
    <col min="6" max="6" width="13.28515625" style="53" customWidth="1"/>
    <col min="7" max="7" width="7.28515625" style="71" customWidth="1"/>
    <col min="8" max="8" width="13.28515625" style="53" customWidth="1"/>
    <col min="9" max="9" width="9.28515625" style="53" customWidth="1"/>
    <col min="10" max="10" width="14" style="53" customWidth="1"/>
    <col min="11" max="11" width="9.28515625" style="53" customWidth="1"/>
    <col min="12" max="12" width="13.28515625" style="53" customWidth="1"/>
    <col min="13" max="13" width="9.28515625" style="53" customWidth="1"/>
    <col min="14" max="14" width="13.28515625" style="53" customWidth="1"/>
    <col min="15" max="15" width="9.28515625" style="53" customWidth="1"/>
    <col min="16" max="16" width="13.28515625" style="53" customWidth="1"/>
    <col min="17" max="17" width="9.28515625" style="53" customWidth="1"/>
    <col min="18" max="18" width="13.28515625" style="53" customWidth="1"/>
    <col min="19" max="19" width="9.28515625" style="53" customWidth="1"/>
    <col min="20" max="20" width="13.28515625" style="53" customWidth="1"/>
    <col min="21" max="21" width="4.28515625" style="71" customWidth="1"/>
    <col min="22" max="22" width="14.28515625" style="53" customWidth="1"/>
    <col min="23" max="23" width="9.28515625" style="53" customWidth="1"/>
    <col min="24" max="24" width="13.28515625" style="53" customWidth="1"/>
    <col min="25" max="25" width="9.28515625" style="53" customWidth="1"/>
    <col min="26" max="26" width="13.28515625" style="53" customWidth="1"/>
    <col min="27" max="27" width="7" style="71" customWidth="1"/>
    <col min="28" max="28" width="13.28515625" style="53" customWidth="1"/>
    <col min="29" max="29" width="7" style="71" customWidth="1"/>
    <col min="30" max="30" width="14.28515625" style="53" customWidth="1"/>
    <col min="31" max="31" width="9.28515625" style="53" customWidth="1"/>
    <col min="32" max="32" width="14.28515625" style="53" customWidth="1"/>
    <col min="33" max="34" width="9.28515625" style="53" customWidth="1"/>
    <col min="35" max="35" width="15.42578125" style="53" bestFit="1" customWidth="1"/>
    <col min="36" max="16384" width="9.28515625" style="53"/>
  </cols>
  <sheetData>
    <row r="1" spans="1:36" s="50" customFormat="1" ht="30.75" customHeight="1" thickBot="1" x14ac:dyDescent="0.3">
      <c r="A1" s="47"/>
      <c r="B1" s="463" t="s">
        <v>221</v>
      </c>
      <c r="C1" s="463"/>
      <c r="D1" s="463" t="s">
        <v>371</v>
      </c>
      <c r="E1" s="463"/>
      <c r="F1" s="463" t="s">
        <v>372</v>
      </c>
      <c r="G1" s="463"/>
      <c r="H1" s="470" t="s">
        <v>375</v>
      </c>
      <c r="I1" s="47"/>
      <c r="J1" s="48" t="s">
        <v>376</v>
      </c>
      <c r="K1" s="47"/>
      <c r="L1" s="47" t="s">
        <v>378</v>
      </c>
      <c r="M1" s="47"/>
      <c r="N1" s="49" t="s">
        <v>379</v>
      </c>
      <c r="O1" s="49"/>
      <c r="P1" s="49" t="s">
        <v>381</v>
      </c>
      <c r="Q1" s="47"/>
      <c r="R1" s="47" t="s">
        <v>389</v>
      </c>
      <c r="S1" s="47"/>
      <c r="T1" s="47" t="s">
        <v>382</v>
      </c>
      <c r="U1" s="48"/>
      <c r="V1" s="47" t="s">
        <v>383</v>
      </c>
      <c r="W1" s="47"/>
      <c r="X1" s="47" t="s">
        <v>384</v>
      </c>
      <c r="Y1" s="47"/>
      <c r="Z1" s="47" t="s">
        <v>385</v>
      </c>
      <c r="AA1" s="48"/>
      <c r="AB1" s="47" t="s">
        <v>386</v>
      </c>
      <c r="AC1" s="48"/>
      <c r="AD1" s="47" t="s">
        <v>387</v>
      </c>
      <c r="AE1" s="47"/>
      <c r="AF1" s="47" t="s">
        <v>388</v>
      </c>
      <c r="AG1" s="47"/>
      <c r="AH1" s="47"/>
      <c r="AI1" s="47"/>
      <c r="AJ1" s="47"/>
    </row>
    <row r="2" spans="1:36" ht="20.100000000000001" customHeight="1" thickBot="1" x14ac:dyDescent="0.3">
      <c r="A2" s="51"/>
      <c r="B2" s="463"/>
      <c r="C2" s="463"/>
      <c r="D2" s="463"/>
      <c r="E2" s="463"/>
      <c r="F2" s="463"/>
      <c r="G2" s="463"/>
      <c r="H2" s="470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2"/>
      <c r="V2" s="51"/>
      <c r="W2" s="51"/>
      <c r="X2" s="51"/>
      <c r="Y2" s="51"/>
      <c r="Z2" s="51"/>
      <c r="AA2" s="52"/>
      <c r="AB2" s="51"/>
      <c r="AC2" s="52"/>
      <c r="AD2" s="51"/>
      <c r="AE2" s="51"/>
      <c r="AF2" s="51"/>
      <c r="AG2" s="51"/>
      <c r="AH2" s="51"/>
      <c r="AI2" s="51"/>
      <c r="AJ2" s="51"/>
    </row>
    <row r="3" spans="1:36" ht="20.100000000000001" customHeight="1" thickBot="1" x14ac:dyDescent="0.3">
      <c r="A3" s="58" t="s">
        <v>0</v>
      </c>
      <c r="B3" s="59">
        <f>'AHAFO '!C12</f>
        <v>4440179.24</v>
      </c>
      <c r="C3" s="55">
        <f>'AHAFO '!C13</f>
        <v>3</v>
      </c>
      <c r="D3" s="54"/>
      <c r="E3" s="55"/>
      <c r="F3" s="54">
        <f>'BONO REGION'!D17</f>
        <v>103442.97</v>
      </c>
      <c r="G3" s="55">
        <f>'BONO REGION'!D18</f>
        <v>1</v>
      </c>
      <c r="H3" s="54">
        <f>'BONO EAST '!C17</f>
        <v>164556.54999999999</v>
      </c>
      <c r="I3" s="54">
        <f>'BONO EAST '!C18</f>
        <v>2</v>
      </c>
      <c r="J3" s="54">
        <f>CENTRAL!I27</f>
        <v>211163.89</v>
      </c>
      <c r="K3" s="54">
        <f>CENTRAL!I28</f>
        <v>2</v>
      </c>
      <c r="L3" s="54"/>
      <c r="M3" s="54"/>
      <c r="N3" s="54"/>
      <c r="O3" s="54"/>
      <c r="P3" s="54">
        <f>'NORTH EAST'!D11</f>
        <v>2094544.62</v>
      </c>
      <c r="Q3" s="54">
        <f>'NORTH EAST'!D12</f>
        <v>1</v>
      </c>
      <c r="R3" s="54">
        <f>'NORTHERN '!D21</f>
        <v>1270129.8600000001</v>
      </c>
      <c r="S3" s="54">
        <f>'NORTHERN '!D22</f>
        <v>4</v>
      </c>
      <c r="T3" s="54">
        <f>'OTI '!C12</f>
        <v>635014.26</v>
      </c>
      <c r="U3" s="55">
        <f>'OTI '!C13</f>
        <v>3</v>
      </c>
      <c r="V3" s="54"/>
      <c r="W3" s="54"/>
      <c r="X3" s="54">
        <f>'UPPER EAST '!C19</f>
        <v>1471727.69</v>
      </c>
      <c r="Y3" s="54">
        <f>'UPPER EAST '!C20</f>
        <v>2</v>
      </c>
      <c r="Z3" s="54">
        <f>'UPPER WEST '!G18</f>
        <v>2300887.5099999998</v>
      </c>
      <c r="AA3" s="55">
        <f>'UPPER WEST '!G19</f>
        <v>4</v>
      </c>
      <c r="AB3" s="54">
        <f>' VOLTA'!C20</f>
        <v>289911.02</v>
      </c>
      <c r="AC3" s="55">
        <f>' VOLTA'!C21</f>
        <v>1</v>
      </c>
      <c r="AD3" s="54">
        <f>WESTERN!E24</f>
        <v>3140311.6399999997</v>
      </c>
      <c r="AE3" s="54">
        <f>WESTERN!E25</f>
        <v>4</v>
      </c>
      <c r="AF3" s="54">
        <f>'WESTERN NORTH '!E15</f>
        <v>1321089.5</v>
      </c>
      <c r="AG3" s="54">
        <f>'WESTERN NORTH '!E16</f>
        <v>4</v>
      </c>
      <c r="AH3" s="54"/>
      <c r="AI3" s="54">
        <f t="shared" ref="AI3:AI26" si="0">B3+D3+R3+F3+H3+J3+L3+N3+P3+T3+V3+X3+Z3+AB3+AD3+AF3</f>
        <v>17442958.75</v>
      </c>
      <c r="AJ3" s="56">
        <f t="shared" ref="AJ3:AJ25" si="1">C3+E3+G3+I3+K3+M3+O3+Q3+S3+U3+W3+Y3+AA3+AC3+AE3+AG3</f>
        <v>31</v>
      </c>
    </row>
    <row r="4" spans="1:36" ht="20.100000000000001" customHeight="1" thickBot="1" x14ac:dyDescent="0.3">
      <c r="A4" s="49" t="s">
        <v>17</v>
      </c>
      <c r="B4" s="54">
        <f>'AHAFO '!H12</f>
        <v>414000</v>
      </c>
      <c r="C4" s="55">
        <f>'AHAFO '!H13</f>
        <v>1</v>
      </c>
      <c r="D4" s="54">
        <f>'ASHANTI REGION'!I35</f>
        <v>666000</v>
      </c>
      <c r="E4" s="55">
        <f>'ASHANTI REGION'!I36</f>
        <v>4</v>
      </c>
      <c r="F4" s="54"/>
      <c r="G4" s="55"/>
      <c r="H4" s="54">
        <f>'BONO EAST '!F17</f>
        <v>2070000</v>
      </c>
      <c r="I4" s="54">
        <f>'BONO EAST '!F18</f>
        <v>5</v>
      </c>
      <c r="J4" s="54">
        <f>CENTRAL!K27+CENTRAL!L27</f>
        <v>203550</v>
      </c>
      <c r="K4" s="54">
        <f>CENTRAL!K28+CENTRAL!L28</f>
        <v>2</v>
      </c>
      <c r="L4" s="54"/>
      <c r="M4" s="54"/>
      <c r="N4" s="54">
        <f>'GREATER ACCRA '!M25</f>
        <v>517500</v>
      </c>
      <c r="O4" s="54">
        <f>'GREATER ACCRA '!M26</f>
        <v>1</v>
      </c>
      <c r="P4" s="54">
        <f>'NORTH EAST'!G11</f>
        <v>740600</v>
      </c>
      <c r="Q4" s="54">
        <f>'NORTH EAST'!G12</f>
        <v>3</v>
      </c>
      <c r="R4" s="54">
        <f>'NORTHERN '!L21</f>
        <v>1241310</v>
      </c>
      <c r="S4" s="54">
        <f>'NORTHERN '!L22</f>
        <v>4</v>
      </c>
      <c r="T4" s="54"/>
      <c r="U4" s="55"/>
      <c r="V4" s="54"/>
      <c r="W4" s="54"/>
      <c r="X4" s="54">
        <f>'UPPER EAST '!G19</f>
        <v>1942350</v>
      </c>
      <c r="Y4" s="54">
        <f>'UPPER EAST '!G20</f>
        <v>7</v>
      </c>
      <c r="Z4" s="54">
        <f>'UPPER WEST '!I18</f>
        <v>331200</v>
      </c>
      <c r="AA4" s="55">
        <f>'UPPER WEST '!I19</f>
        <v>1</v>
      </c>
      <c r="AB4" s="54"/>
      <c r="AC4" s="55"/>
      <c r="AD4" s="54"/>
      <c r="AE4" s="54"/>
      <c r="AF4" s="54"/>
      <c r="AG4" s="54"/>
      <c r="AH4" s="54"/>
      <c r="AI4" s="54">
        <f t="shared" si="0"/>
        <v>8126510</v>
      </c>
      <c r="AJ4" s="56">
        <f t="shared" si="1"/>
        <v>28</v>
      </c>
    </row>
    <row r="5" spans="1:36" ht="20.100000000000001" customHeight="1" thickBot="1" x14ac:dyDescent="0.3">
      <c r="A5" s="49" t="s">
        <v>284</v>
      </c>
      <c r="B5" s="60">
        <f>'AHAFO '!D12</f>
        <v>584937.71</v>
      </c>
      <c r="C5" s="55">
        <f>'AHAFO '!D13</f>
        <v>1</v>
      </c>
      <c r="D5" s="54">
        <f>'ASHANTI REGION'!G35</f>
        <v>15211.79</v>
      </c>
      <c r="E5" s="55">
        <f>'ASHANTI REGION'!G36</f>
        <v>2</v>
      </c>
      <c r="F5" s="54"/>
      <c r="G5" s="55"/>
      <c r="H5" s="54"/>
      <c r="I5" s="54"/>
      <c r="J5" s="54">
        <f>CENTRAL!C27</f>
        <v>703708.38</v>
      </c>
      <c r="K5" s="54">
        <f>CENTRAL!C28</f>
        <v>4</v>
      </c>
      <c r="L5" s="54">
        <f>'EASTERN '!C32</f>
        <v>1790933.9300000002</v>
      </c>
      <c r="M5" s="54">
        <f>'EASTERN '!C33</f>
        <v>2</v>
      </c>
      <c r="N5" s="54"/>
      <c r="O5" s="54"/>
      <c r="P5" s="54">
        <f>'NORTH EAST'!C11</f>
        <v>798018.98</v>
      </c>
      <c r="Q5" s="54">
        <f>'NORTH EAST'!C12</f>
        <v>1</v>
      </c>
      <c r="R5" s="54">
        <f>'NORTHERN '!E21</f>
        <v>439791.16000000003</v>
      </c>
      <c r="S5" s="54">
        <f>'NORTHERN '!E22</f>
        <v>2</v>
      </c>
      <c r="T5" s="54"/>
      <c r="U5" s="55"/>
      <c r="V5" s="54">
        <f>SAVANNAH!D14</f>
        <v>26000</v>
      </c>
      <c r="W5" s="54">
        <f>SAVANNAH!D15</f>
        <v>1</v>
      </c>
      <c r="X5" s="54">
        <f>'UPPER EAST '!E19</f>
        <v>213130.31</v>
      </c>
      <c r="Y5" s="54">
        <f>'UPPER EAST '!E20</f>
        <v>1</v>
      </c>
      <c r="Z5" s="54">
        <f>'UPPER WEST '!C18+'UPPER WEST '!D18</f>
        <v>657355.84</v>
      </c>
      <c r="AA5" s="55">
        <f>'UPPER WEST '!C19</f>
        <v>2</v>
      </c>
      <c r="AB5" s="54">
        <f>' VOLTA'!G20</f>
        <v>224046.24</v>
      </c>
      <c r="AC5" s="55">
        <f>' VOLTA'!G21</f>
        <v>2</v>
      </c>
      <c r="AD5" s="54">
        <f>WESTERN!F24</f>
        <v>429533.52999999997</v>
      </c>
      <c r="AE5" s="54">
        <f>WESTERN!F25</f>
        <v>2</v>
      </c>
      <c r="AF5" s="54">
        <f>'WESTERN NORTH '!F15</f>
        <v>540614.81000000006</v>
      </c>
      <c r="AG5" s="54">
        <f>'WESTERN NORTH '!F16</f>
        <v>3</v>
      </c>
      <c r="AH5" s="54"/>
      <c r="AI5" s="54">
        <f t="shared" si="0"/>
        <v>6423282.6799999997</v>
      </c>
      <c r="AJ5" s="56">
        <f t="shared" si="1"/>
        <v>23</v>
      </c>
    </row>
    <row r="6" spans="1:36" ht="20.100000000000001" customHeight="1" thickBot="1" x14ac:dyDescent="0.3">
      <c r="A6" s="60" t="s">
        <v>28</v>
      </c>
      <c r="B6" s="60">
        <f>'AHAFO '!E12</f>
        <v>17750</v>
      </c>
      <c r="C6" s="55">
        <f>'AHAFO '!E13</f>
        <v>1</v>
      </c>
      <c r="D6" s="54">
        <f>'ASHANTI REGION'!C35</f>
        <v>975639.36</v>
      </c>
      <c r="E6" s="55">
        <f>'ASHANTI REGION'!C36</f>
        <v>12</v>
      </c>
      <c r="F6" s="54">
        <f>'BONO REGION'!C17</f>
        <v>272786</v>
      </c>
      <c r="G6" s="55">
        <f>'BONO REGION'!C18</f>
        <v>3</v>
      </c>
      <c r="H6" s="54">
        <f>'BONO EAST '!D17</f>
        <v>323187.5</v>
      </c>
      <c r="I6" s="54">
        <f>'BONO EAST '!D18</f>
        <v>1</v>
      </c>
      <c r="J6" s="54">
        <f>CENTRAL!G27</f>
        <v>38778.5</v>
      </c>
      <c r="K6" s="54">
        <f>CENTRAL!G28</f>
        <v>1</v>
      </c>
      <c r="L6" s="54">
        <f>'EASTERN '!D32</f>
        <v>630218.59</v>
      </c>
      <c r="M6" s="54">
        <f>'EASTERN '!D33</f>
        <v>7</v>
      </c>
      <c r="N6" s="54">
        <f>'GREATER ACCRA '!C25</f>
        <v>373659.25</v>
      </c>
      <c r="O6" s="54">
        <f>'GREATER ACCRA '!C26</f>
        <v>5</v>
      </c>
      <c r="P6" s="54"/>
      <c r="Q6" s="54"/>
      <c r="R6" s="54">
        <f>'NORTHERN '!C21</f>
        <v>31570</v>
      </c>
      <c r="S6" s="54">
        <f>'NORTHERN '!C22</f>
        <v>2</v>
      </c>
      <c r="T6" s="54">
        <f>'OTI '!D12</f>
        <v>31650</v>
      </c>
      <c r="U6" s="55">
        <f>'OTI '!D13</f>
        <v>2</v>
      </c>
      <c r="V6" s="54"/>
      <c r="W6" s="54"/>
      <c r="X6" s="54"/>
      <c r="Y6" s="54"/>
      <c r="Z6" s="54"/>
      <c r="AA6" s="55"/>
      <c r="AB6" s="54">
        <f>' VOLTA'!D20+' VOLTA'!E20</f>
        <v>273679.52</v>
      </c>
      <c r="AC6" s="55">
        <f>' VOLTA'!E21+1</f>
        <v>5</v>
      </c>
      <c r="AD6" s="54">
        <f>WESTERN!C24</f>
        <v>1267348.52</v>
      </c>
      <c r="AE6" s="54">
        <f>WESTERN!C25</f>
        <v>9</v>
      </c>
      <c r="AF6" s="54">
        <f>'WESTERN NORTH '!C15</f>
        <v>535026.1</v>
      </c>
      <c r="AG6" s="54">
        <f>'WESTERN NORTH '!C16</f>
        <v>8</v>
      </c>
      <c r="AH6" s="54"/>
      <c r="AI6" s="54">
        <f t="shared" si="0"/>
        <v>4771293.34</v>
      </c>
      <c r="AJ6" s="56">
        <f t="shared" si="1"/>
        <v>56</v>
      </c>
    </row>
    <row r="7" spans="1:36" ht="20.100000000000001" customHeight="1" thickBot="1" x14ac:dyDescent="0.3">
      <c r="A7" s="49" t="s">
        <v>374</v>
      </c>
      <c r="B7" s="54">
        <f>'AHAFO '!J12</f>
        <v>13800</v>
      </c>
      <c r="C7" s="55">
        <f>'AHAFO '!J13</f>
        <v>1</v>
      </c>
      <c r="D7" s="54"/>
      <c r="E7" s="55"/>
      <c r="F7" s="54">
        <f>'BONO REGION'!F17+'BONO REGION'!G17+'BONO REGION'!H17</f>
        <v>118462.89</v>
      </c>
      <c r="G7" s="55">
        <f>'BONO REGION'!F18+'BONO REGION'!G18+'BONO REGION'!H18</f>
        <v>3</v>
      </c>
      <c r="H7" s="54"/>
      <c r="I7" s="54"/>
      <c r="J7" s="54"/>
      <c r="K7" s="54"/>
      <c r="L7" s="54">
        <f>'EASTERN '!H32</f>
        <v>191666.67</v>
      </c>
      <c r="M7" s="54">
        <f>'EASTERN '!H33</f>
        <v>1</v>
      </c>
      <c r="N7" s="54">
        <f>'GREATER ACCRA '!N25</f>
        <v>300000</v>
      </c>
      <c r="O7" s="54">
        <f>'GREATER ACCRA '!O26</f>
        <v>1</v>
      </c>
      <c r="P7" s="54"/>
      <c r="Q7" s="54"/>
      <c r="R7" s="54"/>
      <c r="S7" s="54"/>
      <c r="T7" s="54"/>
      <c r="U7" s="55"/>
      <c r="V7" s="54">
        <f>SAVANNAH!H14</f>
        <v>4100</v>
      </c>
      <c r="W7" s="54">
        <f>SAVANNAH!H15</f>
        <v>1</v>
      </c>
      <c r="X7" s="54"/>
      <c r="Y7" s="54"/>
      <c r="Z7" s="54">
        <f>'UPPER WEST '!J18</f>
        <v>212750</v>
      </c>
      <c r="AA7" s="55">
        <f>'UPPER WEST '!J19</f>
        <v>1</v>
      </c>
      <c r="AB7" s="54">
        <f>' VOLTA'!J20</f>
        <v>14478.34</v>
      </c>
      <c r="AC7" s="55">
        <f>' VOLTA'!J21</f>
        <v>1</v>
      </c>
      <c r="AD7" s="54">
        <f>WESTERN!N24</f>
        <v>507500</v>
      </c>
      <c r="AE7" s="54">
        <f>WESTERN!N25</f>
        <v>5</v>
      </c>
      <c r="AF7" s="54">
        <f>'WESTERN NORTH '!K15+'WESTERN NORTH '!L15</f>
        <v>362374.5</v>
      </c>
      <c r="AG7" s="54">
        <f>'WESTERN NORTH '!K16+'WESTERN NORTH '!L16</f>
        <v>3</v>
      </c>
      <c r="AH7" s="54"/>
      <c r="AI7" s="54">
        <f t="shared" si="0"/>
        <v>1725132.4</v>
      </c>
      <c r="AJ7" s="56">
        <f t="shared" si="1"/>
        <v>17</v>
      </c>
    </row>
    <row r="8" spans="1:36" ht="15.75" thickBot="1" x14ac:dyDescent="0.3">
      <c r="A8" s="58" t="s">
        <v>43</v>
      </c>
      <c r="B8" s="61"/>
      <c r="C8" s="55"/>
      <c r="D8" s="54">
        <f>'ASHANTI REGION'!D35</f>
        <v>759076.8</v>
      </c>
      <c r="E8" s="55">
        <f>'ASHANTI REGION'!D36</f>
        <v>3</v>
      </c>
      <c r="F8" s="54"/>
      <c r="G8" s="55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/>
      <c r="V8" s="54"/>
      <c r="W8" s="54"/>
      <c r="X8" s="54"/>
      <c r="Y8" s="54"/>
      <c r="Z8" s="54">
        <f>'UPPER WEST '!H18</f>
        <v>433660.09</v>
      </c>
      <c r="AA8" s="55">
        <f>'UPPER WEST '!H19</f>
        <v>2</v>
      </c>
      <c r="AB8" s="54"/>
      <c r="AC8" s="55"/>
      <c r="AD8" s="54"/>
      <c r="AE8" s="54"/>
      <c r="AF8" s="54"/>
      <c r="AG8" s="54"/>
      <c r="AH8" s="54"/>
      <c r="AI8" s="54">
        <f t="shared" si="0"/>
        <v>1192736.8900000001</v>
      </c>
      <c r="AJ8" s="56">
        <f t="shared" si="1"/>
        <v>5</v>
      </c>
    </row>
    <row r="9" spans="1:36" ht="15.75" thickBot="1" x14ac:dyDescent="0.3">
      <c r="A9" s="49" t="s">
        <v>69</v>
      </c>
      <c r="B9" s="54"/>
      <c r="C9" s="55"/>
      <c r="D9" s="54"/>
      <c r="E9" s="55"/>
      <c r="F9" s="54">
        <f>'BONO REGION'!K17</f>
        <v>294988.45</v>
      </c>
      <c r="G9" s="55">
        <f>'BONO REGION'!K18</f>
        <v>1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>
        <f>'NORTHERN '!Q21</f>
        <v>157027.82999999999</v>
      </c>
      <c r="S9" s="54">
        <f>'NORTHERN '!Q22</f>
        <v>1</v>
      </c>
      <c r="T9" s="54"/>
      <c r="U9" s="55"/>
      <c r="V9" s="54"/>
      <c r="W9" s="54"/>
      <c r="X9" s="54">
        <f>'UPPER EAST '!L19</f>
        <v>52715.23</v>
      </c>
      <c r="Y9" s="54">
        <f>'UPPER EAST '!L20</f>
        <v>1</v>
      </c>
      <c r="Z9" s="54"/>
      <c r="AA9" s="55"/>
      <c r="AB9" s="54"/>
      <c r="AC9" s="55"/>
      <c r="AD9" s="54">
        <f>WESTERN!P24</f>
        <v>429137.33999999997</v>
      </c>
      <c r="AE9" s="54">
        <f>WESTERN!P25</f>
        <v>2</v>
      </c>
      <c r="AF9" s="54"/>
      <c r="AG9" s="54"/>
      <c r="AH9" s="54"/>
      <c r="AI9" s="54">
        <f t="shared" si="0"/>
        <v>933868.85</v>
      </c>
      <c r="AJ9" s="56">
        <f t="shared" si="1"/>
        <v>5</v>
      </c>
    </row>
    <row r="10" spans="1:36" ht="20.100000000000001" customHeight="1" thickBot="1" x14ac:dyDescent="0.3">
      <c r="A10" s="49" t="s">
        <v>47</v>
      </c>
      <c r="B10" s="60"/>
      <c r="C10" s="55"/>
      <c r="D10" s="54">
        <f>'ASHANTI REGION'!F35</f>
        <v>75206.3</v>
      </c>
      <c r="E10" s="55">
        <f>'ASHANTI REGION'!F36</f>
        <v>1</v>
      </c>
      <c r="F10" s="54"/>
      <c r="G10" s="55"/>
      <c r="H10" s="54"/>
      <c r="I10" s="54"/>
      <c r="J10" s="54"/>
      <c r="K10" s="54"/>
      <c r="L10" s="54"/>
      <c r="M10" s="54"/>
      <c r="N10" s="54">
        <f>'GREATER ACCRA '!D25</f>
        <v>227587</v>
      </c>
      <c r="O10" s="54">
        <f>'GREATER ACCRA '!D26</f>
        <v>2</v>
      </c>
      <c r="P10" s="54"/>
      <c r="Q10" s="54"/>
      <c r="R10" s="54"/>
      <c r="S10" s="54"/>
      <c r="T10" s="54"/>
      <c r="U10" s="55"/>
      <c r="V10" s="54"/>
      <c r="W10" s="54"/>
      <c r="X10" s="54"/>
      <c r="Y10" s="54"/>
      <c r="Z10" s="54"/>
      <c r="AA10" s="55"/>
      <c r="AB10" s="54">
        <f>' VOLTA'!F20</f>
        <v>90437.95</v>
      </c>
      <c r="AC10" s="55">
        <f>' VOLTA'!F21</f>
        <v>1</v>
      </c>
      <c r="AD10" s="54">
        <f>WESTERN!D24</f>
        <v>352381.89</v>
      </c>
      <c r="AE10" s="54">
        <f>WESTERN!D25</f>
        <v>3</v>
      </c>
      <c r="AF10" s="54">
        <f>'WESTERN NORTH '!D15</f>
        <v>2998</v>
      </c>
      <c r="AG10" s="54">
        <f>'WESTERN NORTH '!D16</f>
        <v>1</v>
      </c>
      <c r="AH10" s="54"/>
      <c r="AI10" s="54">
        <f t="shared" si="0"/>
        <v>748611.14</v>
      </c>
      <c r="AJ10" s="56">
        <f t="shared" si="1"/>
        <v>8</v>
      </c>
    </row>
    <row r="11" spans="1:36" ht="20.100000000000001" customHeight="1" thickBot="1" x14ac:dyDescent="0.3">
      <c r="A11" s="49" t="s">
        <v>6</v>
      </c>
      <c r="B11" s="54">
        <f>'AHAFO '!F12</f>
        <v>227670.58</v>
      </c>
      <c r="C11" s="55">
        <f>'AHAFO '!F13</f>
        <v>2</v>
      </c>
      <c r="D11" s="54"/>
      <c r="E11" s="55"/>
      <c r="F11" s="54"/>
      <c r="G11" s="55"/>
      <c r="H11" s="54"/>
      <c r="I11" s="54"/>
      <c r="J11" s="54"/>
      <c r="K11" s="54"/>
      <c r="L11" s="54">
        <f>'EASTERN '!E32</f>
        <v>187884.4</v>
      </c>
      <c r="M11" s="54">
        <f>'EASTERN '!E33</f>
        <v>4</v>
      </c>
      <c r="N11" s="54"/>
      <c r="O11" s="54"/>
      <c r="P11" s="54"/>
      <c r="Q11" s="54"/>
      <c r="R11" s="54">
        <f>'NORTHERN '!I21</f>
        <v>65491</v>
      </c>
      <c r="S11" s="54">
        <f>'NORTHERN '!I22</f>
        <v>1</v>
      </c>
      <c r="T11" s="54"/>
      <c r="U11" s="55"/>
      <c r="V11" s="54"/>
      <c r="W11" s="54"/>
      <c r="X11" s="54"/>
      <c r="Y11" s="54"/>
      <c r="Z11" s="54"/>
      <c r="AA11" s="55"/>
      <c r="AB11" s="54"/>
      <c r="AC11" s="55"/>
      <c r="AD11" s="54"/>
      <c r="AE11" s="54"/>
      <c r="AF11" s="54"/>
      <c r="AG11" s="54"/>
      <c r="AH11" s="54"/>
      <c r="AI11" s="54">
        <f t="shared" si="0"/>
        <v>481045.98</v>
      </c>
      <c r="AJ11" s="56">
        <f t="shared" si="1"/>
        <v>7</v>
      </c>
    </row>
    <row r="12" spans="1:36" ht="20.100000000000001" customHeight="1" thickBot="1" x14ac:dyDescent="0.3">
      <c r="A12" s="49" t="s">
        <v>72</v>
      </c>
      <c r="B12" s="54"/>
      <c r="C12" s="55"/>
      <c r="D12" s="54"/>
      <c r="E12" s="55"/>
      <c r="F12" s="54">
        <f>'BONO REGION'!E17</f>
        <v>431093.48</v>
      </c>
      <c r="G12" s="55">
        <f>'BONO REGION'!E18</f>
        <v>1</v>
      </c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>
        <f>'NORTHERN '!J21</f>
        <v>31144.73</v>
      </c>
      <c r="S12" s="54">
        <f>'NORTHERN '!J22</f>
        <v>1</v>
      </c>
      <c r="T12" s="54"/>
      <c r="U12" s="55"/>
      <c r="V12" s="54"/>
      <c r="W12" s="54"/>
      <c r="X12" s="54"/>
      <c r="Y12" s="54"/>
      <c r="Z12" s="54"/>
      <c r="AA12" s="55"/>
      <c r="AB12" s="54"/>
      <c r="AC12" s="55"/>
      <c r="AD12" s="54"/>
      <c r="AE12" s="54"/>
      <c r="AF12" s="54"/>
      <c r="AG12" s="54"/>
      <c r="AH12" s="54"/>
      <c r="AI12" s="54">
        <f t="shared" si="0"/>
        <v>462238.20999999996</v>
      </c>
      <c r="AJ12" s="56">
        <f t="shared" si="1"/>
        <v>2</v>
      </c>
    </row>
    <row r="13" spans="1:36" ht="20.100000000000001" customHeight="1" thickBot="1" x14ac:dyDescent="0.3">
      <c r="A13" s="49" t="s">
        <v>8</v>
      </c>
      <c r="B13" s="54">
        <f>'AHAFO '!G12</f>
        <v>29491.3</v>
      </c>
      <c r="C13" s="55">
        <f>'AHAFO '!G13</f>
        <v>1</v>
      </c>
      <c r="D13" s="54"/>
      <c r="E13" s="55"/>
      <c r="F13" s="54"/>
      <c r="G13" s="55"/>
      <c r="H13" s="54">
        <f>'BONO EAST '!E17</f>
        <v>33021.599999999999</v>
      </c>
      <c r="I13" s="54">
        <f>'BONO EAST '!E18</f>
        <v>1</v>
      </c>
      <c r="J13" s="54"/>
      <c r="K13" s="54"/>
      <c r="L13" s="54"/>
      <c r="M13" s="54"/>
      <c r="N13" s="54"/>
      <c r="O13" s="54"/>
      <c r="P13" s="54">
        <f>'NORTH EAST'!E11</f>
        <v>44989.02</v>
      </c>
      <c r="Q13" s="54">
        <f>'NORTH EAST'!E12</f>
        <v>1</v>
      </c>
      <c r="R13" s="54">
        <f>'NORTHERN '!G21</f>
        <v>93450.21</v>
      </c>
      <c r="S13" s="54">
        <f>'NORTHERN '!G22</f>
        <v>3</v>
      </c>
      <c r="T13" s="54"/>
      <c r="U13" s="55"/>
      <c r="V13" s="54">
        <f>SAVANNAH!C14</f>
        <v>52311.770000000004</v>
      </c>
      <c r="W13" s="54">
        <f>SAVANNAH!C15</f>
        <v>2</v>
      </c>
      <c r="X13" s="54">
        <f>'UPPER EAST '!D19</f>
        <v>164997.87</v>
      </c>
      <c r="Y13" s="54">
        <f>'UPPER EAST '!D20</f>
        <v>2</v>
      </c>
      <c r="Z13" s="54"/>
      <c r="AA13" s="55"/>
      <c r="AB13" s="54">
        <f>' VOLTA'!H20</f>
        <v>33379.71</v>
      </c>
      <c r="AC13" s="55">
        <f>' VOLTA'!H21</f>
        <v>1</v>
      </c>
      <c r="AD13" s="54"/>
      <c r="AE13" s="54"/>
      <c r="AF13" s="54"/>
      <c r="AG13" s="54"/>
      <c r="AH13" s="54"/>
      <c r="AI13" s="54">
        <f t="shared" si="0"/>
        <v>451641.48000000004</v>
      </c>
      <c r="AJ13" s="56">
        <f t="shared" si="1"/>
        <v>11</v>
      </c>
    </row>
    <row r="14" spans="1:36" ht="20.100000000000001" customHeight="1" thickBot="1" x14ac:dyDescent="0.3">
      <c r="A14" s="58" t="s">
        <v>46</v>
      </c>
      <c r="B14" s="61"/>
      <c r="C14" s="55"/>
      <c r="D14" s="54">
        <f>'ASHANTI REGION'!E35</f>
        <v>103797.84</v>
      </c>
      <c r="E14" s="55">
        <f>'ASHANTI REGION'!E36</f>
        <v>3</v>
      </c>
      <c r="F14" s="54"/>
      <c r="G14" s="55"/>
      <c r="H14" s="54"/>
      <c r="I14" s="54"/>
      <c r="J14" s="54">
        <f>CENTRAL!E27</f>
        <v>176963</v>
      </c>
      <c r="K14" s="54">
        <f>CENTRAL!E28</f>
        <v>2</v>
      </c>
      <c r="L14" s="54"/>
      <c r="M14" s="54"/>
      <c r="N14" s="54">
        <f>'GREATER ACCRA '!E25</f>
        <v>37613.18</v>
      </c>
      <c r="O14" s="54">
        <f>'GREATER ACCRA '!E26</f>
        <v>1</v>
      </c>
      <c r="P14" s="54"/>
      <c r="Q14" s="54"/>
      <c r="R14" s="54"/>
      <c r="S14" s="54"/>
      <c r="T14" s="54">
        <f>'OTI '!E12</f>
        <v>63278.53</v>
      </c>
      <c r="U14" s="55">
        <f>'OTI '!E13</f>
        <v>2</v>
      </c>
      <c r="V14" s="54"/>
      <c r="W14" s="54"/>
      <c r="X14" s="54"/>
      <c r="Y14" s="54"/>
      <c r="Z14" s="54"/>
      <c r="AA14" s="55"/>
      <c r="AB14" s="54"/>
      <c r="AC14" s="55"/>
      <c r="AD14" s="54"/>
      <c r="AE14" s="54"/>
      <c r="AF14" s="54"/>
      <c r="AG14" s="54"/>
      <c r="AH14" s="54"/>
      <c r="AI14" s="54">
        <f t="shared" si="0"/>
        <v>381652.54999999993</v>
      </c>
      <c r="AJ14" s="56">
        <f t="shared" si="1"/>
        <v>8</v>
      </c>
    </row>
    <row r="15" spans="1:36" ht="20.100000000000001" customHeight="1" thickBot="1" x14ac:dyDescent="0.3">
      <c r="A15" s="49" t="s">
        <v>49</v>
      </c>
      <c r="B15" s="60"/>
      <c r="C15" s="55"/>
      <c r="D15" s="54">
        <f>'ASHANTI REGION'!H35</f>
        <v>10000</v>
      </c>
      <c r="E15" s="55">
        <f>'ASHANTI REGION'!H36</f>
        <v>1</v>
      </c>
      <c r="F15" s="54"/>
      <c r="G15" s="55"/>
      <c r="H15" s="54"/>
      <c r="I15" s="54"/>
      <c r="J15" s="54">
        <f>CENTRAL!N27</f>
        <v>145843.20000000001</v>
      </c>
      <c r="K15" s="54">
        <f>CENTRAL!N28</f>
        <v>3</v>
      </c>
      <c r="L15" s="62">
        <f>'EASTERN '!F32</f>
        <v>40000</v>
      </c>
      <c r="M15" s="54">
        <f>'EASTERN '!F33</f>
        <v>1</v>
      </c>
      <c r="N15" s="54"/>
      <c r="O15" s="54"/>
      <c r="P15" s="54"/>
      <c r="Q15" s="54"/>
      <c r="R15" s="54">
        <f>'NORTHERN '!O21</f>
        <v>3243.01</v>
      </c>
      <c r="S15" s="54">
        <f>'NORTHERN '!O22</f>
        <v>1</v>
      </c>
      <c r="T15" s="54"/>
      <c r="U15" s="55"/>
      <c r="V15" s="54">
        <f>SAVANNAH!G14</f>
        <v>55200</v>
      </c>
      <c r="W15" s="54">
        <f>SAVANNAH!G15</f>
        <v>1</v>
      </c>
      <c r="X15" s="54"/>
      <c r="Y15" s="54"/>
      <c r="Z15" s="54"/>
      <c r="AA15" s="55"/>
      <c r="AB15" s="54"/>
      <c r="AC15" s="55"/>
      <c r="AD15" s="54">
        <f>WESTERN!L24</f>
        <v>85684.95</v>
      </c>
      <c r="AE15" s="54">
        <f>WESTERN!L25</f>
        <v>1</v>
      </c>
      <c r="AF15" s="54"/>
      <c r="AG15" s="54"/>
      <c r="AH15" s="54"/>
      <c r="AI15" s="54">
        <f t="shared" si="0"/>
        <v>339971.16000000003</v>
      </c>
      <c r="AJ15" s="56">
        <f t="shared" si="1"/>
        <v>8</v>
      </c>
    </row>
    <row r="16" spans="1:36" ht="20.100000000000001" customHeight="1" thickBot="1" x14ac:dyDescent="0.3">
      <c r="A16" s="49" t="s">
        <v>10</v>
      </c>
      <c r="B16" s="54">
        <f>'AHAFO '!I12</f>
        <v>298437.5</v>
      </c>
      <c r="C16" s="55">
        <f>'AHAFO '!I13</f>
        <v>2</v>
      </c>
      <c r="D16" s="54">
        <f>'ASHANTI REGION'!K35</f>
        <v>38125</v>
      </c>
      <c r="E16" s="55">
        <f>'ASHANTI REGION'!K36</f>
        <v>1</v>
      </c>
      <c r="F16" s="54"/>
      <c r="G16" s="55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5"/>
      <c r="V16" s="54"/>
      <c r="W16" s="54"/>
      <c r="X16" s="54"/>
      <c r="Y16" s="54"/>
      <c r="Z16" s="54"/>
      <c r="AA16" s="55"/>
      <c r="AB16" s="54"/>
      <c r="AC16" s="55"/>
      <c r="AD16" s="54"/>
      <c r="AE16" s="54"/>
      <c r="AF16" s="54"/>
      <c r="AG16" s="54"/>
      <c r="AH16" s="54"/>
      <c r="AI16" s="54">
        <f t="shared" si="0"/>
        <v>336562.5</v>
      </c>
      <c r="AJ16" s="56">
        <f t="shared" si="1"/>
        <v>3</v>
      </c>
    </row>
    <row r="17" spans="1:36" ht="20.100000000000001" customHeight="1" thickBot="1" x14ac:dyDescent="0.3">
      <c r="A17" s="57" t="s">
        <v>359</v>
      </c>
      <c r="B17" s="54"/>
      <c r="C17" s="55"/>
      <c r="D17" s="54"/>
      <c r="E17" s="55"/>
      <c r="F17" s="54"/>
      <c r="G17" s="55"/>
      <c r="H17" s="54"/>
      <c r="I17" s="54"/>
      <c r="J17" s="54"/>
      <c r="K17" s="54"/>
      <c r="L17" s="54"/>
      <c r="M17" s="54"/>
      <c r="N17" s="54">
        <f>'GREATER ACCRA '!N25</f>
        <v>300000</v>
      </c>
      <c r="O17" s="54">
        <f>'GREATER ACCRA '!N26</f>
        <v>1</v>
      </c>
      <c r="P17" s="54"/>
      <c r="Q17" s="54"/>
      <c r="R17" s="54"/>
      <c r="S17" s="54"/>
      <c r="T17" s="54"/>
      <c r="U17" s="55"/>
      <c r="V17" s="54"/>
      <c r="W17" s="54"/>
      <c r="X17" s="54"/>
      <c r="Y17" s="54"/>
      <c r="Z17" s="54"/>
      <c r="AA17" s="55"/>
      <c r="AB17" s="54"/>
      <c r="AC17" s="55"/>
      <c r="AD17" s="54"/>
      <c r="AE17" s="54"/>
      <c r="AF17" s="54"/>
      <c r="AG17" s="54"/>
      <c r="AH17" s="54"/>
      <c r="AI17" s="54">
        <f t="shared" si="0"/>
        <v>300000</v>
      </c>
      <c r="AJ17" s="56">
        <f t="shared" si="1"/>
        <v>1</v>
      </c>
    </row>
    <row r="18" spans="1:36" ht="20.100000000000001" customHeight="1" thickBot="1" x14ac:dyDescent="0.3">
      <c r="A18" s="57" t="s">
        <v>347</v>
      </c>
      <c r="B18" s="54"/>
      <c r="C18" s="55"/>
      <c r="D18" s="54"/>
      <c r="E18" s="55"/>
      <c r="F18" s="54"/>
      <c r="G18" s="55"/>
      <c r="H18" s="54"/>
      <c r="I18" s="54"/>
      <c r="J18" s="54"/>
      <c r="K18" s="54"/>
      <c r="L18" s="54"/>
      <c r="M18" s="54"/>
      <c r="N18" s="54">
        <f>'GREATER ACCRA '!F25</f>
        <v>230000</v>
      </c>
      <c r="O18" s="54">
        <f>'GREATER ACCRA '!F26</f>
        <v>3</v>
      </c>
      <c r="P18" s="54"/>
      <c r="Q18" s="54"/>
      <c r="R18" s="54"/>
      <c r="S18" s="54"/>
      <c r="T18" s="54"/>
      <c r="U18" s="55"/>
      <c r="V18" s="54"/>
      <c r="W18" s="54"/>
      <c r="X18" s="54"/>
      <c r="Y18" s="54"/>
      <c r="Z18" s="54"/>
      <c r="AA18" s="55"/>
      <c r="AB18" s="54"/>
      <c r="AC18" s="55"/>
      <c r="AD18" s="54"/>
      <c r="AE18" s="54"/>
      <c r="AF18" s="54"/>
      <c r="AG18" s="54"/>
      <c r="AH18" s="54"/>
      <c r="AI18" s="54">
        <f t="shared" si="0"/>
        <v>230000</v>
      </c>
      <c r="AJ18" s="56">
        <f t="shared" si="1"/>
        <v>3</v>
      </c>
    </row>
    <row r="19" spans="1:36" ht="20.100000000000001" customHeight="1" thickBot="1" x14ac:dyDescent="0.3">
      <c r="A19" s="57" t="s">
        <v>302</v>
      </c>
      <c r="B19" s="54"/>
      <c r="C19" s="55"/>
      <c r="D19" s="54"/>
      <c r="E19" s="55"/>
      <c r="F19" s="54"/>
      <c r="G19" s="55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>
        <f>'NORTHERN '!H21</f>
        <v>4000</v>
      </c>
      <c r="S19" s="54">
        <f>'NORTHERN '!H22</f>
        <v>1</v>
      </c>
      <c r="T19" s="54"/>
      <c r="U19" s="55"/>
      <c r="V19" s="54"/>
      <c r="W19" s="54"/>
      <c r="X19" s="54"/>
      <c r="Y19" s="54"/>
      <c r="Z19" s="54"/>
      <c r="AA19" s="55"/>
      <c r="AB19" s="54" t="e">
        <f>' VOLTA'!#REF!</f>
        <v>#REF!</v>
      </c>
      <c r="AC19" s="55" t="e">
        <f>' VOLTA'!#REF!</f>
        <v>#REF!</v>
      </c>
      <c r="AD19" s="54">
        <f>WESTERN!G24+WESTERN!H24</f>
        <v>192509.5</v>
      </c>
      <c r="AE19" s="54">
        <f>WESTERN!G25+WESTERN!H25</f>
        <v>4</v>
      </c>
      <c r="AF19" s="54"/>
      <c r="AG19" s="54"/>
      <c r="AH19" s="54"/>
      <c r="AI19" s="54" t="e">
        <f t="shared" si="0"/>
        <v>#REF!</v>
      </c>
      <c r="AJ19" s="56" t="e">
        <f t="shared" si="1"/>
        <v>#REF!</v>
      </c>
    </row>
    <row r="20" spans="1:36" ht="20.100000000000001" customHeight="1" thickBot="1" x14ac:dyDescent="0.3">
      <c r="A20" s="49" t="s">
        <v>25</v>
      </c>
      <c r="B20" s="60"/>
      <c r="C20" s="55"/>
      <c r="D20" s="54">
        <f>'ASHANTI REGION'!L35</f>
        <v>201250</v>
      </c>
      <c r="E20" s="55">
        <f>'ASHANTI REGION'!L36</f>
        <v>1</v>
      </c>
      <c r="F20" s="54"/>
      <c r="G20" s="55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5"/>
      <c r="V20" s="54"/>
      <c r="W20" s="54"/>
      <c r="X20" s="54"/>
      <c r="Y20" s="54"/>
      <c r="Z20" s="54"/>
      <c r="AA20" s="55"/>
      <c r="AB20" s="54"/>
      <c r="AC20" s="55"/>
      <c r="AD20" s="54"/>
      <c r="AE20" s="54"/>
      <c r="AF20" s="54"/>
      <c r="AG20" s="54"/>
      <c r="AH20" s="54"/>
      <c r="AI20" s="54">
        <f t="shared" si="0"/>
        <v>201250</v>
      </c>
      <c r="AJ20" s="56">
        <f t="shared" si="1"/>
        <v>1</v>
      </c>
    </row>
    <row r="21" spans="1:36" ht="20.100000000000001" customHeight="1" thickBot="1" x14ac:dyDescent="0.3">
      <c r="A21" s="49" t="s">
        <v>137</v>
      </c>
      <c r="B21" s="54"/>
      <c r="C21" s="55"/>
      <c r="D21" s="54"/>
      <c r="E21" s="55"/>
      <c r="F21" s="54"/>
      <c r="G21" s="55"/>
      <c r="H21" s="54"/>
      <c r="I21" s="54"/>
      <c r="J21" s="54"/>
      <c r="K21" s="54"/>
      <c r="L21" s="54">
        <f>'EASTERN '!G32</f>
        <v>201250</v>
      </c>
      <c r="M21" s="54">
        <f>'EASTERN '!G33</f>
        <v>1</v>
      </c>
      <c r="N21" s="54"/>
      <c r="O21" s="54"/>
      <c r="P21" s="54"/>
      <c r="Q21" s="54"/>
      <c r="R21" s="54"/>
      <c r="S21" s="54"/>
      <c r="T21" s="54"/>
      <c r="U21" s="55"/>
      <c r="V21" s="54"/>
      <c r="W21" s="54"/>
      <c r="X21" s="54"/>
      <c r="Y21" s="54"/>
      <c r="Z21" s="54"/>
      <c r="AA21" s="55"/>
      <c r="AB21" s="54"/>
      <c r="AC21" s="55"/>
      <c r="AD21" s="54"/>
      <c r="AE21" s="54"/>
      <c r="AF21" s="54"/>
      <c r="AG21" s="54"/>
      <c r="AH21" s="54"/>
      <c r="AI21" s="54">
        <f t="shared" si="0"/>
        <v>201250</v>
      </c>
      <c r="AJ21" s="56">
        <f t="shared" si="1"/>
        <v>1</v>
      </c>
    </row>
    <row r="22" spans="1:36" ht="20.100000000000001" customHeight="1" thickBot="1" x14ac:dyDescent="0.3">
      <c r="A22" s="49" t="s">
        <v>22</v>
      </c>
      <c r="B22" s="60"/>
      <c r="C22" s="55"/>
      <c r="D22" s="54">
        <f>'ASHANTI REGION'!J35</f>
        <v>157780</v>
      </c>
      <c r="E22" s="55">
        <f>'ASHANTI REGION'!J36</f>
        <v>1</v>
      </c>
      <c r="F22" s="54"/>
      <c r="G22" s="55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/>
      <c r="V22" s="54"/>
      <c r="W22" s="54"/>
      <c r="X22" s="54"/>
      <c r="Y22" s="54"/>
      <c r="Z22" s="54"/>
      <c r="AA22" s="55"/>
      <c r="AB22" s="54"/>
      <c r="AC22" s="55"/>
      <c r="AD22" s="54"/>
      <c r="AE22" s="54"/>
      <c r="AF22" s="54"/>
      <c r="AG22" s="54"/>
      <c r="AH22" s="54"/>
      <c r="AI22" s="54">
        <f t="shared" si="0"/>
        <v>157780</v>
      </c>
      <c r="AJ22" s="56">
        <f t="shared" si="1"/>
        <v>1</v>
      </c>
    </row>
    <row r="23" spans="1:36" ht="20.100000000000001" customHeight="1" thickBot="1" x14ac:dyDescent="0.3">
      <c r="A23" s="49" t="s">
        <v>154</v>
      </c>
      <c r="B23" s="54"/>
      <c r="C23" s="55"/>
      <c r="D23" s="54"/>
      <c r="E23" s="55"/>
      <c r="F23" s="54"/>
      <c r="G23" s="55"/>
      <c r="H23" s="54"/>
      <c r="I23" s="54"/>
      <c r="J23" s="54"/>
      <c r="K23" s="54"/>
      <c r="L23" s="54" t="e">
        <f>'EASTERN '!#REF!</f>
        <v>#REF!</v>
      </c>
      <c r="M23" s="54" t="e">
        <f>'EASTERN '!#REF!</f>
        <v>#REF!</v>
      </c>
      <c r="N23" s="54"/>
      <c r="O23" s="54"/>
      <c r="P23" s="54"/>
      <c r="Q23" s="54"/>
      <c r="R23" s="54"/>
      <c r="S23" s="54"/>
      <c r="T23" s="54"/>
      <c r="U23" s="55"/>
      <c r="V23" s="54"/>
      <c r="W23" s="54"/>
      <c r="X23" s="54"/>
      <c r="Y23" s="54"/>
      <c r="Z23" s="54"/>
      <c r="AA23" s="55"/>
      <c r="AB23" s="54"/>
      <c r="AC23" s="55"/>
      <c r="AD23" s="54"/>
      <c r="AE23" s="54"/>
      <c r="AF23" s="54"/>
      <c r="AG23" s="54"/>
      <c r="AH23" s="54"/>
      <c r="AI23" s="54" t="e">
        <f t="shared" si="0"/>
        <v>#REF!</v>
      </c>
      <c r="AJ23" s="56" t="e">
        <f t="shared" si="1"/>
        <v>#REF!</v>
      </c>
    </row>
    <row r="24" spans="1:36" ht="20.100000000000001" customHeight="1" thickBot="1" x14ac:dyDescent="0.3">
      <c r="A24" s="49" t="s">
        <v>106</v>
      </c>
      <c r="B24" s="54"/>
      <c r="C24" s="55"/>
      <c r="D24" s="54"/>
      <c r="E24" s="55"/>
      <c r="F24" s="54"/>
      <c r="G24" s="55"/>
      <c r="H24" s="54"/>
      <c r="I24" s="54"/>
      <c r="J24" s="54">
        <f>CENTRAL!F27</f>
        <v>91770</v>
      </c>
      <c r="K24" s="54">
        <f>CENTRAL!F28</f>
        <v>1</v>
      </c>
      <c r="L24" s="54"/>
      <c r="M24" s="54"/>
      <c r="N24" s="54"/>
      <c r="O24" s="54"/>
      <c r="P24" s="54"/>
      <c r="Q24" s="54"/>
      <c r="R24" s="54"/>
      <c r="S24" s="54"/>
      <c r="T24" s="54"/>
      <c r="U24" s="55"/>
      <c r="V24" s="54"/>
      <c r="W24" s="54"/>
      <c r="X24" s="54"/>
      <c r="Y24" s="54"/>
      <c r="Z24" s="54"/>
      <c r="AA24" s="55"/>
      <c r="AB24" s="54"/>
      <c r="AC24" s="55"/>
      <c r="AD24" s="54"/>
      <c r="AE24" s="54"/>
      <c r="AF24" s="54"/>
      <c r="AG24" s="54"/>
      <c r="AH24" s="54"/>
      <c r="AI24" s="54">
        <f t="shared" si="0"/>
        <v>91770</v>
      </c>
      <c r="AJ24" s="56">
        <f t="shared" si="1"/>
        <v>1</v>
      </c>
    </row>
    <row r="25" spans="1:36" ht="20.100000000000001" customHeight="1" thickBot="1" x14ac:dyDescent="0.3">
      <c r="A25" s="49" t="s">
        <v>50</v>
      </c>
      <c r="B25" s="60"/>
      <c r="C25" s="55"/>
      <c r="D25" s="54">
        <f>'ASHANTI REGION'!M35</f>
        <v>9344</v>
      </c>
      <c r="E25" s="55">
        <f>'ASHANTI REGION'!M36</f>
        <v>2</v>
      </c>
      <c r="F25" s="54"/>
      <c r="G25" s="55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5"/>
      <c r="V25" s="54"/>
      <c r="W25" s="54"/>
      <c r="X25" s="54"/>
      <c r="Y25" s="54"/>
      <c r="Z25" s="54"/>
      <c r="AA25" s="55"/>
      <c r="AB25" s="54"/>
      <c r="AC25" s="55"/>
      <c r="AD25" s="54"/>
      <c r="AE25" s="54"/>
      <c r="AF25" s="54"/>
      <c r="AG25" s="54"/>
      <c r="AH25" s="54"/>
      <c r="AI25" s="54">
        <f t="shared" si="0"/>
        <v>9344</v>
      </c>
      <c r="AJ25" s="56">
        <f t="shared" si="1"/>
        <v>2</v>
      </c>
    </row>
    <row r="26" spans="1:36" s="65" customFormat="1" ht="20.100000000000001" customHeight="1" thickBot="1" x14ac:dyDescent="0.3">
      <c r="A26" s="63"/>
      <c r="B26" s="64">
        <f>SUM(B3:B25)</f>
        <v>6026266.3300000001</v>
      </c>
      <c r="C26" s="64">
        <f t="shared" ref="C26:AH26" si="2">SUM(C3:C25)</f>
        <v>12</v>
      </c>
      <c r="D26" s="64">
        <f t="shared" si="2"/>
        <v>3011431.09</v>
      </c>
      <c r="E26" s="64">
        <f t="shared" si="2"/>
        <v>31</v>
      </c>
      <c r="F26" s="64">
        <f t="shared" si="2"/>
        <v>1220773.79</v>
      </c>
      <c r="G26" s="64">
        <f t="shared" si="2"/>
        <v>9</v>
      </c>
      <c r="H26" s="64">
        <f t="shared" si="2"/>
        <v>2590765.65</v>
      </c>
      <c r="I26" s="64">
        <f t="shared" si="2"/>
        <v>9</v>
      </c>
      <c r="J26" s="64">
        <f t="shared" si="2"/>
        <v>1571776.97</v>
      </c>
      <c r="K26" s="64">
        <f t="shared" si="2"/>
        <v>15</v>
      </c>
      <c r="L26" s="64" t="e">
        <f t="shared" si="2"/>
        <v>#REF!</v>
      </c>
      <c r="M26" s="64" t="e">
        <f t="shared" si="2"/>
        <v>#REF!</v>
      </c>
      <c r="N26" s="64">
        <f t="shared" si="2"/>
        <v>1986359.43</v>
      </c>
      <c r="O26" s="64">
        <f t="shared" si="2"/>
        <v>14</v>
      </c>
      <c r="P26" s="64">
        <f t="shared" si="2"/>
        <v>3678152.62</v>
      </c>
      <c r="Q26" s="64">
        <f t="shared" si="2"/>
        <v>6</v>
      </c>
      <c r="R26" s="64">
        <f t="shared" si="2"/>
        <v>3337157.8000000003</v>
      </c>
      <c r="S26" s="64">
        <f t="shared" si="2"/>
        <v>20</v>
      </c>
      <c r="T26" s="64">
        <f t="shared" si="2"/>
        <v>729942.79</v>
      </c>
      <c r="U26" s="64">
        <f t="shared" si="2"/>
        <v>7</v>
      </c>
      <c r="V26" s="64">
        <f t="shared" si="2"/>
        <v>137611.77000000002</v>
      </c>
      <c r="W26" s="64">
        <f t="shared" si="2"/>
        <v>5</v>
      </c>
      <c r="X26" s="64">
        <f t="shared" si="2"/>
        <v>3844921.1</v>
      </c>
      <c r="Y26" s="64">
        <f t="shared" si="2"/>
        <v>13</v>
      </c>
      <c r="Z26" s="64">
        <f t="shared" si="2"/>
        <v>3935853.4399999995</v>
      </c>
      <c r="AA26" s="64">
        <f t="shared" si="2"/>
        <v>10</v>
      </c>
      <c r="AB26" s="64" t="e">
        <f t="shared" si="2"/>
        <v>#REF!</v>
      </c>
      <c r="AC26" s="64" t="e">
        <f t="shared" si="2"/>
        <v>#REF!</v>
      </c>
      <c r="AD26" s="64">
        <f t="shared" si="2"/>
        <v>6404407.3699999992</v>
      </c>
      <c r="AE26" s="64">
        <f t="shared" si="2"/>
        <v>30</v>
      </c>
      <c r="AF26" s="64">
        <f t="shared" si="2"/>
        <v>2762102.91</v>
      </c>
      <c r="AG26" s="64">
        <f t="shared" si="2"/>
        <v>19</v>
      </c>
      <c r="AH26" s="64">
        <f t="shared" si="2"/>
        <v>0</v>
      </c>
      <c r="AI26" s="64" t="e">
        <f t="shared" si="0"/>
        <v>#REF!</v>
      </c>
      <c r="AJ26" s="64"/>
    </row>
    <row r="27" spans="1:36" ht="20.100000000000001" customHeight="1" thickBot="1" x14ac:dyDescent="0.3">
      <c r="A27" s="72"/>
      <c r="B27" s="73"/>
      <c r="C27" s="74"/>
      <c r="D27" s="75"/>
      <c r="E27" s="74"/>
      <c r="F27" s="75"/>
      <c r="G27" s="74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4"/>
      <c r="V27" s="75"/>
      <c r="W27" s="75"/>
      <c r="X27" s="75"/>
      <c r="Y27" s="75"/>
      <c r="Z27" s="75"/>
      <c r="AA27" s="74"/>
      <c r="AB27" s="75"/>
      <c r="AC27" s="74"/>
      <c r="AD27" s="75"/>
      <c r="AE27" s="75"/>
      <c r="AF27" s="75"/>
      <c r="AG27" s="75"/>
      <c r="AH27" s="75"/>
      <c r="AI27" s="75">
        <f t="shared" ref="AI27:AI41" si="3">B27+D27+R27+F27+H27+J27+L27+N27+P27+T27+V27+X27+Z27+AB27+AD27+AF27</f>
        <v>0</v>
      </c>
      <c r="AJ27" s="76"/>
    </row>
    <row r="28" spans="1:36" ht="20.100000000000001" customHeight="1" thickBot="1" x14ac:dyDescent="0.3">
      <c r="A28" s="49" t="s">
        <v>14</v>
      </c>
      <c r="B28" s="60">
        <f>'AHAFO '!L12</f>
        <v>67230</v>
      </c>
      <c r="C28" s="55">
        <f>'AHAFO '!L13</f>
        <v>1</v>
      </c>
      <c r="D28" s="54">
        <f>'ASHANTI REGION'!Q35</f>
        <v>432511.41000000003</v>
      </c>
      <c r="E28" s="55">
        <f>'ASHANTI REGION'!Q36</f>
        <v>4</v>
      </c>
      <c r="F28" s="54"/>
      <c r="G28" s="55"/>
      <c r="H28" s="54"/>
      <c r="I28" s="54"/>
      <c r="J28" s="54">
        <f>CENTRAL!U27</f>
        <v>721822.04</v>
      </c>
      <c r="K28" s="54">
        <f>CENTRAL!U28</f>
        <v>4</v>
      </c>
      <c r="L28" s="54">
        <f>'EASTERN '!L32</f>
        <v>126295</v>
      </c>
      <c r="M28" s="54">
        <f>'EASTERN '!L33</f>
        <v>3</v>
      </c>
      <c r="N28" s="54"/>
      <c r="O28" s="54"/>
      <c r="P28" s="54"/>
      <c r="Q28" s="54"/>
      <c r="R28" s="54">
        <f>'NORTHERN '!R21</f>
        <v>125270.7</v>
      </c>
      <c r="S28" s="54">
        <f>'NORTHERN '!R22</f>
        <v>2</v>
      </c>
      <c r="T28" s="54"/>
      <c r="U28" s="55"/>
      <c r="V28" s="54"/>
      <c r="W28" s="54"/>
      <c r="X28" s="54"/>
      <c r="Y28" s="54"/>
      <c r="Z28" s="54"/>
      <c r="AA28" s="55"/>
      <c r="AB28" s="54">
        <f>' VOLTA'!Q20</f>
        <v>136132.35</v>
      </c>
      <c r="AC28" s="55">
        <f>' VOLTA'!Q21</f>
        <v>2</v>
      </c>
      <c r="AD28" s="54">
        <f>WESTERN!O24</f>
        <v>283829.63</v>
      </c>
      <c r="AE28" s="54">
        <f>WESTERN!O25</f>
        <v>4</v>
      </c>
      <c r="AF28" s="54"/>
      <c r="AG28" s="54"/>
      <c r="AH28" s="54"/>
      <c r="AI28" s="54">
        <f t="shared" si="3"/>
        <v>1893091.13</v>
      </c>
      <c r="AJ28" s="56">
        <f t="shared" ref="AJ28:AJ41" si="4">C28+E28+G28+I28+K28+M28+O28+Q28+S28+U28+W28+Y28+AA28+AC28+AE28+AG28</f>
        <v>20</v>
      </c>
    </row>
    <row r="29" spans="1:36" ht="20.100000000000001" customHeight="1" thickBot="1" x14ac:dyDescent="0.3">
      <c r="A29" s="49" t="s">
        <v>52</v>
      </c>
      <c r="B29" s="60">
        <f>'AHAFO '!M12</f>
        <v>338704.04</v>
      </c>
      <c r="C29" s="55">
        <f>'AHAFO '!M13</f>
        <v>3</v>
      </c>
      <c r="D29" s="54">
        <f>'ASHANTI REGION'!R35</f>
        <v>281979.28999999998</v>
      </c>
      <c r="E29" s="55">
        <f>'ASHANTI REGION'!R36</f>
        <v>2</v>
      </c>
      <c r="F29" s="54">
        <f>'BONO REGION'!L17</f>
        <v>16937</v>
      </c>
      <c r="G29" s="55">
        <f>'BONO REGION'!L18</f>
        <v>1</v>
      </c>
      <c r="H29" s="54"/>
      <c r="I29" s="54"/>
      <c r="J29" s="54"/>
      <c r="K29" s="54"/>
      <c r="L29" s="54">
        <f>'EASTERN '!K32</f>
        <v>102922.91</v>
      </c>
      <c r="M29" s="54">
        <f>'EASTERN '!K33</f>
        <v>1</v>
      </c>
      <c r="N29" s="54" t="e">
        <f>'GREATER ACCRA '!#REF!</f>
        <v>#REF!</v>
      </c>
      <c r="O29" s="54" t="e">
        <f>'GREATER ACCRA '!#REF!</f>
        <v>#REF!</v>
      </c>
      <c r="P29" s="54"/>
      <c r="Q29" s="54"/>
      <c r="R29" s="54" t="e">
        <f>'NORTHERN '!P21+'NORTHERN '!#REF!</f>
        <v>#REF!</v>
      </c>
      <c r="S29" s="54">
        <f>'NORTHERN '!P22</f>
        <v>1</v>
      </c>
      <c r="T29" s="54"/>
      <c r="U29" s="55"/>
      <c r="V29" s="54"/>
      <c r="W29" s="54"/>
      <c r="X29" s="54"/>
      <c r="Y29" s="54"/>
      <c r="Z29" s="54"/>
      <c r="AA29" s="55"/>
      <c r="AB29" s="54"/>
      <c r="AC29" s="55"/>
      <c r="AD29" s="54">
        <f>WESTERN!Q24</f>
        <v>103701.68</v>
      </c>
      <c r="AE29" s="54">
        <f>WESTERN!Q25</f>
        <v>2</v>
      </c>
      <c r="AF29" s="54">
        <f>'WESTERN NORTH '!M15</f>
        <v>7090</v>
      </c>
      <c r="AG29" s="54">
        <f>'WESTERN NORTH '!M16</f>
        <v>1</v>
      </c>
      <c r="AH29" s="54"/>
      <c r="AI29" s="54" t="e">
        <f t="shared" si="3"/>
        <v>#REF!</v>
      </c>
      <c r="AJ29" s="56" t="e">
        <f t="shared" si="4"/>
        <v>#REF!</v>
      </c>
    </row>
    <row r="30" spans="1:36" ht="20.100000000000001" customHeight="1" thickBot="1" x14ac:dyDescent="0.3">
      <c r="A30" s="49" t="s">
        <v>131</v>
      </c>
      <c r="B30" s="54"/>
      <c r="C30" s="55"/>
      <c r="D30" s="54"/>
      <c r="E30" s="55"/>
      <c r="F30" s="54"/>
      <c r="G30" s="55"/>
      <c r="H30" s="54"/>
      <c r="I30" s="54"/>
      <c r="J30" s="54">
        <f>CENTRAL!V27</f>
        <v>192840</v>
      </c>
      <c r="K30" s="54">
        <f>CENTRAL!V28</f>
        <v>2</v>
      </c>
      <c r="L30" s="54"/>
      <c r="M30" s="54"/>
      <c r="N30" s="54"/>
      <c r="O30" s="54"/>
      <c r="P30" s="54"/>
      <c r="Q30" s="54"/>
      <c r="R30" s="54"/>
      <c r="S30" s="54"/>
      <c r="T30" s="54"/>
      <c r="U30" s="55"/>
      <c r="V30" s="54"/>
      <c r="W30" s="54"/>
      <c r="X30" s="54"/>
      <c r="Y30" s="54"/>
      <c r="Z30" s="54"/>
      <c r="AA30" s="55"/>
      <c r="AB30" s="54"/>
      <c r="AC30" s="55"/>
      <c r="AD30" s="54"/>
      <c r="AE30" s="54"/>
      <c r="AF30" s="54"/>
      <c r="AG30" s="54"/>
      <c r="AH30" s="54"/>
      <c r="AI30" s="54">
        <f t="shared" si="3"/>
        <v>192840</v>
      </c>
      <c r="AJ30" s="56">
        <f t="shared" si="4"/>
        <v>2</v>
      </c>
    </row>
    <row r="31" spans="1:36" s="50" customFormat="1" ht="20.100000000000001" customHeight="1" thickBot="1" x14ac:dyDescent="0.3">
      <c r="A31" s="49"/>
      <c r="B31" s="60">
        <f>SUM(B28:B30)</f>
        <v>405934.04</v>
      </c>
      <c r="C31" s="60">
        <f t="shared" ref="C31:AI31" si="5">SUM(C28:C30)</f>
        <v>4</v>
      </c>
      <c r="D31" s="60">
        <f t="shared" si="5"/>
        <v>714490.7</v>
      </c>
      <c r="E31" s="60">
        <f t="shared" si="5"/>
        <v>6</v>
      </c>
      <c r="F31" s="60">
        <f t="shared" si="5"/>
        <v>16937</v>
      </c>
      <c r="G31" s="60">
        <f t="shared" si="5"/>
        <v>1</v>
      </c>
      <c r="H31" s="60">
        <f t="shared" si="5"/>
        <v>0</v>
      </c>
      <c r="I31" s="60">
        <f t="shared" si="5"/>
        <v>0</v>
      </c>
      <c r="J31" s="60">
        <f t="shared" si="5"/>
        <v>914662.04</v>
      </c>
      <c r="K31" s="60">
        <f t="shared" si="5"/>
        <v>6</v>
      </c>
      <c r="L31" s="60">
        <f t="shared" si="5"/>
        <v>229217.91</v>
      </c>
      <c r="M31" s="60">
        <f t="shared" si="5"/>
        <v>4</v>
      </c>
      <c r="N31" s="60" t="e">
        <f t="shared" si="5"/>
        <v>#REF!</v>
      </c>
      <c r="O31" s="60" t="e">
        <f t="shared" si="5"/>
        <v>#REF!</v>
      </c>
      <c r="P31" s="60">
        <f t="shared" si="5"/>
        <v>0</v>
      </c>
      <c r="Q31" s="60">
        <f t="shared" si="5"/>
        <v>0</v>
      </c>
      <c r="R31" s="60" t="e">
        <f t="shared" si="5"/>
        <v>#REF!</v>
      </c>
      <c r="S31" s="60">
        <f t="shared" si="5"/>
        <v>3</v>
      </c>
      <c r="T31" s="60">
        <f t="shared" si="5"/>
        <v>0</v>
      </c>
      <c r="U31" s="60">
        <f t="shared" si="5"/>
        <v>0</v>
      </c>
      <c r="V31" s="60">
        <f t="shared" si="5"/>
        <v>0</v>
      </c>
      <c r="W31" s="60">
        <f t="shared" si="5"/>
        <v>0</v>
      </c>
      <c r="X31" s="60">
        <f t="shared" si="5"/>
        <v>0</v>
      </c>
      <c r="Y31" s="60">
        <f t="shared" si="5"/>
        <v>0</v>
      </c>
      <c r="Z31" s="60">
        <f t="shared" si="5"/>
        <v>0</v>
      </c>
      <c r="AA31" s="60">
        <f t="shared" si="5"/>
        <v>0</v>
      </c>
      <c r="AB31" s="60">
        <f t="shared" si="5"/>
        <v>136132.35</v>
      </c>
      <c r="AC31" s="60">
        <f t="shared" si="5"/>
        <v>2</v>
      </c>
      <c r="AD31" s="60">
        <f t="shared" si="5"/>
        <v>387531.31</v>
      </c>
      <c r="AE31" s="60">
        <f t="shared" si="5"/>
        <v>6</v>
      </c>
      <c r="AF31" s="60">
        <f t="shared" si="5"/>
        <v>7090</v>
      </c>
      <c r="AG31" s="60">
        <f t="shared" si="5"/>
        <v>1</v>
      </c>
      <c r="AH31" s="60">
        <f t="shared" si="5"/>
        <v>0</v>
      </c>
      <c r="AI31" s="60" t="e">
        <f t="shared" si="5"/>
        <v>#REF!</v>
      </c>
      <c r="AJ31" s="66"/>
    </row>
    <row r="32" spans="1:36" s="50" customFormat="1" ht="20.100000000000001" customHeight="1" thickBot="1" x14ac:dyDescent="0.3">
      <c r="A32" s="72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7"/>
    </row>
    <row r="33" spans="1:36" ht="20.100000000000001" customHeight="1" thickBot="1" x14ac:dyDescent="0.3">
      <c r="A33" s="49" t="s">
        <v>55</v>
      </c>
      <c r="B33" s="63"/>
      <c r="C33" s="55"/>
      <c r="D33" s="54">
        <f>'ASHANTI REGION'!T35</f>
        <v>18072.59</v>
      </c>
      <c r="E33" s="55">
        <f>'ASHANTI REGION'!T36</f>
        <v>3</v>
      </c>
      <c r="F33" s="54"/>
      <c r="G33" s="55"/>
      <c r="H33" s="54"/>
      <c r="I33" s="54"/>
      <c r="J33" s="54"/>
      <c r="K33" s="54"/>
      <c r="L33" s="54">
        <f>'EASTERN '!N32</f>
        <v>37459.93</v>
      </c>
      <c r="M33" s="54">
        <f>'EASTERN '!O33</f>
        <v>4</v>
      </c>
      <c r="N33" s="54">
        <f>'GREATER ACCRA '!U25</f>
        <v>26338.959999999999</v>
      </c>
      <c r="O33" s="54">
        <f>'GREATER ACCRA '!U26</f>
        <v>4</v>
      </c>
      <c r="P33" s="54"/>
      <c r="Q33" s="54"/>
      <c r="R33" s="54">
        <f>'NORTHERN '!T21</f>
        <v>1807.13</v>
      </c>
      <c r="S33" s="54">
        <f>'NORTHERN '!T22</f>
        <v>1</v>
      </c>
      <c r="T33" s="54"/>
      <c r="U33" s="55"/>
      <c r="V33" s="54"/>
      <c r="W33" s="54"/>
      <c r="X33" s="54">
        <f>'UPPER EAST '!M19</f>
        <v>10480.67</v>
      </c>
      <c r="Y33" s="54">
        <f>'UPPER EAST '!M20</f>
        <v>1</v>
      </c>
      <c r="Z33" s="54"/>
      <c r="AA33" s="55"/>
      <c r="AB33" s="54"/>
      <c r="AC33" s="55"/>
      <c r="AD33" s="54">
        <f>WESTERN!S24</f>
        <v>27001.159999999996</v>
      </c>
      <c r="AE33" s="54">
        <f>WESTERN!S25</f>
        <v>3</v>
      </c>
      <c r="AF33" s="54">
        <f>'WESTERN NORTH '!O15</f>
        <v>25350.89</v>
      </c>
      <c r="AG33" s="54">
        <f>'WESTERN NORTH '!O16</f>
        <v>4</v>
      </c>
      <c r="AH33" s="54"/>
      <c r="AI33" s="54">
        <f t="shared" ref="AI33:AI38" si="6">B33+D33+R33+F33+H33+J33+L33+N33+P33+T33+V33+X33+Z33+AB33+AD33+AF33</f>
        <v>146511.33000000002</v>
      </c>
      <c r="AJ33" s="56">
        <f t="shared" ref="AJ33:AJ38" si="7">C33+E33+G33+I33+K33+M33+O33+Q33+S33+U33+W33+Y33+AA33+AC33+AE33+AG33</f>
        <v>20</v>
      </c>
    </row>
    <row r="34" spans="1:36" ht="20.100000000000001" customHeight="1" thickBot="1" x14ac:dyDescent="0.3">
      <c r="A34" s="49" t="s">
        <v>54</v>
      </c>
      <c r="B34" s="63"/>
      <c r="C34" s="55"/>
      <c r="D34" s="54">
        <f>'ASHANTI REGION'!S35</f>
        <v>12331.07</v>
      </c>
      <c r="E34" s="55">
        <f>'ASHANTI REGION'!S36</f>
        <v>2</v>
      </c>
      <c r="F34" s="54"/>
      <c r="G34" s="55"/>
      <c r="H34" s="54"/>
      <c r="I34" s="54"/>
      <c r="J34" s="54">
        <f>CENTRAL!X27</f>
        <v>4958</v>
      </c>
      <c r="K34" s="54">
        <f>CENTRAL!X28</f>
        <v>2</v>
      </c>
      <c r="L34" s="54">
        <f>'EASTERN '!M32</f>
        <v>17599.689999999999</v>
      </c>
      <c r="M34" s="54">
        <f>'EASTERN '!M33</f>
        <v>4</v>
      </c>
      <c r="N34" s="54"/>
      <c r="O34" s="54"/>
      <c r="P34" s="54"/>
      <c r="Q34" s="54"/>
      <c r="R34" s="54">
        <f>'NORTHERN '!S21</f>
        <v>1641</v>
      </c>
      <c r="S34" s="54">
        <f>'NORTHERN '!S22</f>
        <v>1</v>
      </c>
      <c r="T34" s="54"/>
      <c r="U34" s="55"/>
      <c r="V34" s="54"/>
      <c r="W34" s="54"/>
      <c r="X34" s="54"/>
      <c r="Y34" s="54"/>
      <c r="Z34" s="54"/>
      <c r="AA34" s="55"/>
      <c r="AB34" s="54"/>
      <c r="AC34" s="55"/>
      <c r="AD34" s="54">
        <f>WESTERN!R24</f>
        <v>10769.5</v>
      </c>
      <c r="AE34" s="54">
        <f>WESTERN!R25</f>
        <v>4</v>
      </c>
      <c r="AF34" s="54">
        <f>'WESTERN NORTH '!N15</f>
        <v>24558.38</v>
      </c>
      <c r="AG34" s="54">
        <f>'WESTERN NORTH '!N16</f>
        <v>6</v>
      </c>
      <c r="AH34" s="54"/>
      <c r="AI34" s="54">
        <f t="shared" si="6"/>
        <v>71857.64</v>
      </c>
      <c r="AJ34" s="56">
        <f t="shared" si="7"/>
        <v>19</v>
      </c>
    </row>
    <row r="35" spans="1:36" ht="20.100000000000001" customHeight="1" thickBot="1" x14ac:dyDescent="0.3">
      <c r="A35" s="49" t="s">
        <v>95</v>
      </c>
      <c r="B35" s="54"/>
      <c r="C35" s="55"/>
      <c r="D35" s="54"/>
      <c r="E35" s="55"/>
      <c r="F35" s="54"/>
      <c r="G35" s="55"/>
      <c r="H35" s="54">
        <f>'BONO EAST '!I17</f>
        <v>15951.75</v>
      </c>
      <c r="I35" s="54">
        <f>'BONO EAST '!I18</f>
        <v>1</v>
      </c>
      <c r="J35" s="54">
        <f>CENTRAL!W27</f>
        <v>11276.91</v>
      </c>
      <c r="K35" s="54">
        <f>CENTRAL!W28</f>
        <v>3</v>
      </c>
      <c r="L35" s="54"/>
      <c r="M35" s="54"/>
      <c r="N35" s="54">
        <f>'GREATER ACCRA '!T25</f>
        <v>3798.06</v>
      </c>
      <c r="O35" s="54">
        <f>'GREATER ACCRA '!T26</f>
        <v>1</v>
      </c>
      <c r="P35" s="54"/>
      <c r="Q35" s="54"/>
      <c r="R35" s="54"/>
      <c r="S35" s="54"/>
      <c r="T35" s="54"/>
      <c r="U35" s="55"/>
      <c r="V35" s="54"/>
      <c r="W35" s="54"/>
      <c r="X35" s="54"/>
      <c r="Y35" s="54"/>
      <c r="Z35" s="54"/>
      <c r="AA35" s="55"/>
      <c r="AB35" s="54"/>
      <c r="AC35" s="55"/>
      <c r="AD35" s="54">
        <f>WESTERN!U24</f>
        <v>10532.4</v>
      </c>
      <c r="AE35" s="54">
        <f>WESTERN!U25</f>
        <v>1</v>
      </c>
      <c r="AF35" s="54"/>
      <c r="AG35" s="54"/>
      <c r="AH35" s="54"/>
      <c r="AI35" s="54">
        <f t="shared" si="6"/>
        <v>41559.120000000003</v>
      </c>
      <c r="AJ35" s="56">
        <f t="shared" si="7"/>
        <v>6</v>
      </c>
    </row>
    <row r="36" spans="1:36" ht="20.100000000000001" customHeight="1" thickBot="1" x14ac:dyDescent="0.3">
      <c r="A36" s="57" t="s">
        <v>317</v>
      </c>
      <c r="B36" s="54"/>
      <c r="C36" s="55"/>
      <c r="D36" s="54"/>
      <c r="E36" s="55"/>
      <c r="F36" s="54"/>
      <c r="G36" s="55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5"/>
      <c r="V36" s="54"/>
      <c r="W36" s="54"/>
      <c r="X36" s="54"/>
      <c r="Y36" s="54"/>
      <c r="Z36" s="54"/>
      <c r="AA36" s="55"/>
      <c r="AB36" s="54"/>
      <c r="AC36" s="55"/>
      <c r="AD36" s="54">
        <f>WESTERN!V24</f>
        <v>6104.55</v>
      </c>
      <c r="AE36" s="54">
        <f>WESTERN!V25</f>
        <v>1</v>
      </c>
      <c r="AF36" s="54"/>
      <c r="AG36" s="54"/>
      <c r="AH36" s="54"/>
      <c r="AI36" s="54">
        <f t="shared" si="6"/>
        <v>6104.55</v>
      </c>
      <c r="AJ36" s="56">
        <f t="shared" si="7"/>
        <v>1</v>
      </c>
    </row>
    <row r="37" spans="1:36" ht="20.100000000000001" customHeight="1" thickBot="1" x14ac:dyDescent="0.3">
      <c r="A37" s="57" t="s">
        <v>315</v>
      </c>
      <c r="B37" s="54"/>
      <c r="C37" s="55"/>
      <c r="D37" s="54"/>
      <c r="E37" s="55"/>
      <c r="F37" s="54"/>
      <c r="G37" s="55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5"/>
      <c r="V37" s="54"/>
      <c r="W37" s="54"/>
      <c r="X37" s="54"/>
      <c r="Y37" s="54"/>
      <c r="Z37" s="54"/>
      <c r="AA37" s="55"/>
      <c r="AB37" s="54"/>
      <c r="AC37" s="55"/>
      <c r="AD37" s="54">
        <f>WESTERN!T24</f>
        <v>4382.1400000000003</v>
      </c>
      <c r="AE37" s="54">
        <f>WESTERN!T25</f>
        <v>2</v>
      </c>
      <c r="AF37" s="54"/>
      <c r="AG37" s="54"/>
      <c r="AH37" s="54"/>
      <c r="AI37" s="54">
        <f t="shared" si="6"/>
        <v>4382.1400000000003</v>
      </c>
      <c r="AJ37" s="56">
        <f t="shared" si="7"/>
        <v>2</v>
      </c>
    </row>
    <row r="38" spans="1:36" ht="20.100000000000001" customHeight="1" thickBot="1" x14ac:dyDescent="0.3">
      <c r="A38" s="67" t="s">
        <v>229</v>
      </c>
      <c r="B38" s="54"/>
      <c r="C38" s="55"/>
      <c r="D38" s="54"/>
      <c r="E38" s="55"/>
      <c r="F38" s="54"/>
      <c r="G38" s="55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5"/>
      <c r="V38" s="54">
        <f>SAVANNAH!I14</f>
        <v>4265.88</v>
      </c>
      <c r="W38" s="54">
        <f>SAVANNAH!I15</f>
        <v>1</v>
      </c>
      <c r="X38" s="54"/>
      <c r="Y38" s="54"/>
      <c r="Z38" s="54"/>
      <c r="AA38" s="55"/>
      <c r="AB38" s="54"/>
      <c r="AC38" s="55"/>
      <c r="AD38" s="54"/>
      <c r="AE38" s="54"/>
      <c r="AF38" s="54"/>
      <c r="AG38" s="54"/>
      <c r="AH38" s="54"/>
      <c r="AI38" s="54">
        <f t="shared" si="6"/>
        <v>4265.88</v>
      </c>
      <c r="AJ38" s="56">
        <f t="shared" si="7"/>
        <v>1</v>
      </c>
    </row>
    <row r="39" spans="1:36" s="50" customFormat="1" ht="20.100000000000001" customHeight="1" thickBot="1" x14ac:dyDescent="0.3">
      <c r="A39" s="67"/>
      <c r="B39" s="64">
        <f t="shared" ref="B39:C39" si="8">SUM(B33:B38)</f>
        <v>0</v>
      </c>
      <c r="C39" s="64">
        <f t="shared" si="8"/>
        <v>0</v>
      </c>
      <c r="D39" s="64">
        <f>SUM(D33:D38)</f>
        <v>30403.66</v>
      </c>
      <c r="E39" s="64">
        <f t="shared" ref="E39:AI39" si="9">SUM(E33:E38)</f>
        <v>5</v>
      </c>
      <c r="F39" s="64">
        <f t="shared" si="9"/>
        <v>0</v>
      </c>
      <c r="G39" s="64">
        <f t="shared" si="9"/>
        <v>0</v>
      </c>
      <c r="H39" s="64">
        <f t="shared" si="9"/>
        <v>15951.75</v>
      </c>
      <c r="I39" s="64">
        <f t="shared" si="9"/>
        <v>1</v>
      </c>
      <c r="J39" s="64">
        <f t="shared" si="9"/>
        <v>16234.91</v>
      </c>
      <c r="K39" s="64">
        <f t="shared" si="9"/>
        <v>5</v>
      </c>
      <c r="L39" s="64">
        <f t="shared" si="9"/>
        <v>55059.619999999995</v>
      </c>
      <c r="M39" s="64">
        <f t="shared" si="9"/>
        <v>8</v>
      </c>
      <c r="N39" s="64">
        <f t="shared" si="9"/>
        <v>30137.02</v>
      </c>
      <c r="O39" s="64">
        <f t="shared" si="9"/>
        <v>5</v>
      </c>
      <c r="P39" s="64">
        <f t="shared" si="9"/>
        <v>0</v>
      </c>
      <c r="Q39" s="64">
        <f t="shared" si="9"/>
        <v>0</v>
      </c>
      <c r="R39" s="64">
        <f t="shared" si="9"/>
        <v>3448.13</v>
      </c>
      <c r="S39" s="64">
        <f t="shared" si="9"/>
        <v>2</v>
      </c>
      <c r="T39" s="64">
        <f t="shared" si="9"/>
        <v>0</v>
      </c>
      <c r="U39" s="64">
        <f t="shared" si="9"/>
        <v>0</v>
      </c>
      <c r="V39" s="64">
        <f t="shared" si="9"/>
        <v>4265.88</v>
      </c>
      <c r="W39" s="64">
        <f t="shared" si="9"/>
        <v>1</v>
      </c>
      <c r="X39" s="64">
        <f t="shared" si="9"/>
        <v>10480.67</v>
      </c>
      <c r="Y39" s="64">
        <f t="shared" si="9"/>
        <v>1</v>
      </c>
      <c r="Z39" s="64">
        <f t="shared" si="9"/>
        <v>0</v>
      </c>
      <c r="AA39" s="64">
        <f t="shared" si="9"/>
        <v>0</v>
      </c>
      <c r="AB39" s="64">
        <f t="shared" si="9"/>
        <v>0</v>
      </c>
      <c r="AC39" s="64">
        <f t="shared" si="9"/>
        <v>0</v>
      </c>
      <c r="AD39" s="64">
        <f t="shared" si="9"/>
        <v>58789.75</v>
      </c>
      <c r="AE39" s="64">
        <f t="shared" si="9"/>
        <v>11</v>
      </c>
      <c r="AF39" s="64">
        <f t="shared" si="9"/>
        <v>49909.270000000004</v>
      </c>
      <c r="AG39" s="64">
        <f t="shared" si="9"/>
        <v>10</v>
      </c>
      <c r="AH39" s="64">
        <f t="shared" si="9"/>
        <v>0</v>
      </c>
      <c r="AI39" s="64">
        <f t="shared" si="9"/>
        <v>274680.66000000003</v>
      </c>
      <c r="AJ39" s="68"/>
    </row>
    <row r="40" spans="1:36" ht="20.100000000000001" customHeight="1" thickBot="1" x14ac:dyDescent="0.3">
      <c r="A40" s="78"/>
      <c r="B40" s="75"/>
      <c r="C40" s="74"/>
      <c r="D40" s="75"/>
      <c r="E40" s="74"/>
      <c r="F40" s="75"/>
      <c r="G40" s="74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4"/>
      <c r="V40" s="75"/>
      <c r="W40" s="75"/>
      <c r="X40" s="75"/>
      <c r="Y40" s="75"/>
      <c r="Z40" s="75"/>
      <c r="AA40" s="74"/>
      <c r="AB40" s="75"/>
      <c r="AC40" s="74"/>
      <c r="AD40" s="75"/>
      <c r="AE40" s="75"/>
      <c r="AF40" s="75"/>
      <c r="AG40" s="75"/>
      <c r="AH40" s="75"/>
      <c r="AI40" s="75"/>
      <c r="AJ40" s="76"/>
    </row>
    <row r="41" spans="1:36" ht="20.100000000000001" customHeight="1" thickBot="1" x14ac:dyDescent="0.3">
      <c r="A41" s="49"/>
      <c r="B41" s="63"/>
      <c r="C41" s="55"/>
      <c r="D41" s="54"/>
      <c r="E41" s="55"/>
      <c r="F41" s="54"/>
      <c r="G41" s="55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5"/>
      <c r="V41" s="54"/>
      <c r="W41" s="54"/>
      <c r="X41" s="54"/>
      <c r="Y41" s="54"/>
      <c r="Z41" s="54"/>
      <c r="AA41" s="55"/>
      <c r="AB41" s="54"/>
      <c r="AC41" s="55"/>
      <c r="AD41" s="54"/>
      <c r="AE41" s="54"/>
      <c r="AF41" s="54"/>
      <c r="AG41" s="54"/>
      <c r="AH41" s="54"/>
      <c r="AI41" s="54">
        <f t="shared" si="3"/>
        <v>0</v>
      </c>
      <c r="AJ41" s="56">
        <f t="shared" si="4"/>
        <v>0</v>
      </c>
    </row>
    <row r="42" spans="1:36" ht="20.100000000000001" customHeight="1" thickBot="1" x14ac:dyDescent="0.3">
      <c r="A42" s="49" t="s">
        <v>60</v>
      </c>
      <c r="B42" s="60">
        <f>'AHAFO '!K12</f>
        <v>3439812.5</v>
      </c>
      <c r="C42" s="55">
        <f>'AHAFO '!K13</f>
        <v>5</v>
      </c>
      <c r="D42" s="54">
        <f>'ASHANTI REGION'!O35</f>
        <v>3743268.9499999997</v>
      </c>
      <c r="E42" s="55">
        <f>'ASHANTI REGION'!O36</f>
        <v>6</v>
      </c>
      <c r="F42" s="54">
        <f>'BONO REGION'!J17</f>
        <v>4075573.87</v>
      </c>
      <c r="G42" s="55">
        <f>'BONO REGION'!J18</f>
        <v>6</v>
      </c>
      <c r="H42" s="54">
        <f>'BONO EAST '!H17</f>
        <v>3031044.95</v>
      </c>
      <c r="I42" s="54">
        <f>'BONO EAST '!H18</f>
        <v>6</v>
      </c>
      <c r="J42" s="54">
        <f>CENTRAL!P27+CENTRAL!Q27</f>
        <v>3066517.6500000004</v>
      </c>
      <c r="K42" s="54">
        <f>CENTRAL!P28+2</f>
        <v>11</v>
      </c>
      <c r="L42" s="54">
        <f>'EASTERN '!J32</f>
        <v>3634135.37</v>
      </c>
      <c r="M42" s="54">
        <f>'EASTERN '!J33</f>
        <v>11</v>
      </c>
      <c r="N42" s="54">
        <f>'GREATER ACCRA '!P25</f>
        <v>1834902.46</v>
      </c>
      <c r="O42" s="54">
        <f>'GREATER ACCRA '!P26</f>
        <v>5</v>
      </c>
      <c r="P42" s="54">
        <f>'NORTH EAST'!I11</f>
        <v>437495.47000000003</v>
      </c>
      <c r="Q42" s="54">
        <f>'NORTH EAST'!I12</f>
        <v>3</v>
      </c>
      <c r="R42" s="54">
        <f>'NORTHERN '!M21</f>
        <v>3482895.49</v>
      </c>
      <c r="S42" s="54">
        <f>'NORTHERN '!M22</f>
        <v>8</v>
      </c>
      <c r="T42" s="54">
        <f>'OTI '!G12</f>
        <v>2225570.89</v>
      </c>
      <c r="U42" s="55">
        <f>'OTI '!G13</f>
        <v>3</v>
      </c>
      <c r="V42" s="54">
        <f>SAVANNAH!F14</f>
        <v>452008.30000000005</v>
      </c>
      <c r="W42" s="54">
        <f>SAVANNAH!F15</f>
        <v>2</v>
      </c>
      <c r="X42" s="54">
        <f>'UPPER EAST '!I19+'UPPER EAST '!J19</f>
        <v>2037424.77</v>
      </c>
      <c r="Y42" s="54">
        <f>'UPPER EAST '!I20+4</f>
        <v>6</v>
      </c>
      <c r="Z42" s="54">
        <f>'UPPER WEST '!L18</f>
        <v>157233.10999999999</v>
      </c>
      <c r="AA42" s="55">
        <f>'UPPER WEST '!L19</f>
        <v>3</v>
      </c>
      <c r="AB42" s="54">
        <f>' VOLTA'!L20+' VOLTA'!M20</f>
        <v>2890141.5000000005</v>
      </c>
      <c r="AC42" s="55">
        <f>' VOLTA'!L21+' VOLTA'!M21</f>
        <v>8</v>
      </c>
      <c r="AD42" s="54">
        <f>WESTERN!J24</f>
        <v>2841261.42</v>
      </c>
      <c r="AE42" s="54">
        <f>WESTERN!J25</f>
        <v>7</v>
      </c>
      <c r="AF42" s="54">
        <f>'WESTERN NORTH '!I15</f>
        <v>6282566.8900000006</v>
      </c>
      <c r="AG42" s="54">
        <f>'WESTERN NORTH '!I16</f>
        <v>8</v>
      </c>
      <c r="AH42" s="54"/>
      <c r="AI42" s="54">
        <f t="shared" ref="AI42:AI48" si="10">B42+D42+R42+F42+H42+J42+L42+N42+P42+T42+V42+X42+Z42+AB42+AD42+AF42</f>
        <v>43631853.590000004</v>
      </c>
      <c r="AJ42" s="56">
        <f t="shared" ref="AJ42:AJ48" si="11">C42+E42+G42+I42+K42+M42+O42+Q42+S42+U42+W42+Y42+AA42+AC42+AE42+AG42</f>
        <v>98</v>
      </c>
    </row>
    <row r="43" spans="1:36" ht="20.100000000000001" customHeight="1" thickBot="1" x14ac:dyDescent="0.3">
      <c r="A43" s="49" t="s">
        <v>61</v>
      </c>
      <c r="B43" s="60"/>
      <c r="C43" s="55"/>
      <c r="D43" s="54">
        <f>'ASHANTI REGION'!P35</f>
        <v>1310654.1700000002</v>
      </c>
      <c r="E43" s="55">
        <f>'ASHANTI REGION'!P36</f>
        <v>4</v>
      </c>
      <c r="F43" s="54">
        <f>'BONO REGION'!I17</f>
        <v>111372</v>
      </c>
      <c r="G43" s="55">
        <f>'BONO REGION'!I18</f>
        <v>2</v>
      </c>
      <c r="H43" s="54">
        <f>'BONO EAST '!G17</f>
        <v>1525183.75</v>
      </c>
      <c r="I43" s="54">
        <f>'BONO EAST '!G18</f>
        <v>3</v>
      </c>
      <c r="J43" s="54">
        <f>CENTRAL!R27</f>
        <v>1753369.81</v>
      </c>
      <c r="K43" s="54">
        <f>CENTRAL!R28</f>
        <v>5</v>
      </c>
      <c r="L43" s="54">
        <f>'EASTERN '!I32</f>
        <v>536163.53</v>
      </c>
      <c r="M43" s="54">
        <f>'EASTERN '!I33</f>
        <v>4</v>
      </c>
      <c r="N43" s="54">
        <f>'GREATER ACCRA '!R25</f>
        <v>1019420.6</v>
      </c>
      <c r="O43" s="54">
        <f>'GREATER ACCRA '!R26</f>
        <v>1</v>
      </c>
      <c r="P43" s="54">
        <f>'NORTH EAST'!H11</f>
        <v>756563.91999999993</v>
      </c>
      <c r="Q43" s="54">
        <f>'NORTH EAST'!H12</f>
        <v>3</v>
      </c>
      <c r="R43" s="54">
        <f>'NORTHERN '!N21</f>
        <v>2241405.13</v>
      </c>
      <c r="S43" s="54">
        <f>'NORTHERN '!N22</f>
        <v>5</v>
      </c>
      <c r="T43" s="54">
        <f>'OTI '!F12</f>
        <v>2079627.89</v>
      </c>
      <c r="U43" s="55">
        <f>'OTI '!F13</f>
        <v>2</v>
      </c>
      <c r="V43" s="54"/>
      <c r="W43" s="54"/>
      <c r="X43" s="54">
        <f>'UPPER EAST '!K19</f>
        <v>106322.49</v>
      </c>
      <c r="Y43" s="54">
        <f>'UPPER EAST '!K20</f>
        <v>1</v>
      </c>
      <c r="Z43" s="54">
        <f>'UPPER WEST '!K18</f>
        <v>520627.70000000007</v>
      </c>
      <c r="AA43" s="55">
        <f>'UPPER WEST '!K19</f>
        <v>3</v>
      </c>
      <c r="AB43" s="54">
        <f>' VOLTA'!K20</f>
        <v>3242636.5100000002</v>
      </c>
      <c r="AC43" s="55">
        <f>' VOLTA'!K21</f>
        <v>4</v>
      </c>
      <c r="AD43" s="54">
        <f>WESTERN!I24</f>
        <v>608579.24</v>
      </c>
      <c r="AE43" s="54">
        <f>WESTERN!I25</f>
        <v>4</v>
      </c>
      <c r="AF43" s="54">
        <f>'WESTERN NORTH '!H15</f>
        <v>453577.51</v>
      </c>
      <c r="AG43" s="54">
        <f>'WESTERN NORTH '!H16</f>
        <v>3</v>
      </c>
      <c r="AH43" s="54"/>
      <c r="AI43" s="54">
        <f t="shared" si="10"/>
        <v>16265504.25</v>
      </c>
      <c r="AJ43" s="56">
        <f t="shared" si="11"/>
        <v>44</v>
      </c>
    </row>
    <row r="44" spans="1:36" ht="20.100000000000001" customHeight="1" thickBot="1" x14ac:dyDescent="0.3">
      <c r="A44" s="49" t="s">
        <v>57</v>
      </c>
      <c r="B44" s="60"/>
      <c r="C44" s="55"/>
      <c r="D44" s="54">
        <f>'ASHANTI REGION'!N35</f>
        <v>7576221.3999999994</v>
      </c>
      <c r="E44" s="55">
        <f>'ASHANTI REGION'!N36</f>
        <v>12</v>
      </c>
      <c r="F44" s="54"/>
      <c r="G44" s="55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5"/>
      <c r="V44" s="54"/>
      <c r="W44" s="54"/>
      <c r="X44" s="54"/>
      <c r="Y44" s="54"/>
      <c r="Z44" s="54"/>
      <c r="AA44" s="55"/>
      <c r="AB44" s="54"/>
      <c r="AC44" s="55"/>
      <c r="AD44" s="54"/>
      <c r="AE44" s="54"/>
      <c r="AF44" s="54"/>
      <c r="AG44" s="54"/>
      <c r="AH44" s="54"/>
      <c r="AI44" s="54">
        <f t="shared" si="10"/>
        <v>7576221.3999999994</v>
      </c>
      <c r="AJ44" s="56">
        <f t="shared" si="11"/>
        <v>12</v>
      </c>
    </row>
    <row r="45" spans="1:36" ht="20.100000000000001" customHeight="1" thickBot="1" x14ac:dyDescent="0.3">
      <c r="A45" s="49" t="s">
        <v>105</v>
      </c>
      <c r="B45" s="54"/>
      <c r="C45" s="55"/>
      <c r="D45" s="54"/>
      <c r="E45" s="55"/>
      <c r="F45" s="54"/>
      <c r="G45" s="55"/>
      <c r="H45" s="54"/>
      <c r="I45" s="54"/>
      <c r="J45" s="54">
        <f>CENTRAL!O27</f>
        <v>386400</v>
      </c>
      <c r="K45" s="54">
        <f>CENTRAL!O28</f>
        <v>2</v>
      </c>
      <c r="L45" s="54"/>
      <c r="M45" s="54"/>
      <c r="N45" s="54">
        <f>'GREATER ACCRA '!L25</f>
        <v>517500</v>
      </c>
      <c r="O45" s="54">
        <f>'GREATER ACCRA '!L26</f>
        <v>1</v>
      </c>
      <c r="P45" s="54">
        <f>'NORTH EAST'!F11</f>
        <v>161000</v>
      </c>
      <c r="Q45" s="54">
        <f>'NORTH EAST'!F12</f>
        <v>1</v>
      </c>
      <c r="R45" s="54"/>
      <c r="S45" s="54"/>
      <c r="T45" s="54"/>
      <c r="U45" s="55"/>
      <c r="V45" s="54"/>
      <c r="W45" s="54"/>
      <c r="X45" s="54"/>
      <c r="Y45" s="54"/>
      <c r="Z45" s="54"/>
      <c r="AA45" s="55"/>
      <c r="AB45" s="54" t="e">
        <f>' VOLTA'!#REF!</f>
        <v>#REF!</v>
      </c>
      <c r="AC45" s="55" t="e">
        <f>' VOLTA'!#REF!</f>
        <v>#REF!</v>
      </c>
      <c r="AD45" s="54">
        <f>WESTERN!K24</f>
        <v>1851500</v>
      </c>
      <c r="AE45" s="54">
        <f>WESTERN!K25</f>
        <v>4</v>
      </c>
      <c r="AF45" s="54">
        <f>'WESTERN NORTH '!J15</f>
        <v>1158240</v>
      </c>
      <c r="AG45" s="54">
        <f>'WESTERN NORTH '!J16</f>
        <v>4</v>
      </c>
      <c r="AH45" s="54"/>
      <c r="AI45" s="54" t="e">
        <f t="shared" si="10"/>
        <v>#REF!</v>
      </c>
      <c r="AJ45" s="56" t="e">
        <f t="shared" si="11"/>
        <v>#REF!</v>
      </c>
    </row>
    <row r="46" spans="1:36" ht="20.100000000000001" customHeight="1" thickBot="1" x14ac:dyDescent="0.3">
      <c r="A46" s="49" t="s">
        <v>102</v>
      </c>
      <c r="B46" s="54"/>
      <c r="C46" s="55"/>
      <c r="D46" s="54"/>
      <c r="E46" s="55"/>
      <c r="F46" s="54"/>
      <c r="G46" s="55"/>
      <c r="H46" s="54"/>
      <c r="I46" s="54"/>
      <c r="J46" s="54">
        <f>CENTRAL!J27</f>
        <v>716450</v>
      </c>
      <c r="K46" s="54">
        <f>CENTRAL!J28</f>
        <v>3</v>
      </c>
      <c r="L46" s="54"/>
      <c r="M46" s="54"/>
      <c r="N46" s="54"/>
      <c r="O46" s="54"/>
      <c r="P46" s="54"/>
      <c r="Q46" s="54"/>
      <c r="R46" s="54"/>
      <c r="S46" s="54"/>
      <c r="T46" s="54"/>
      <c r="U46" s="55"/>
      <c r="V46" s="54"/>
      <c r="W46" s="54"/>
      <c r="X46" s="54"/>
      <c r="Y46" s="54"/>
      <c r="Z46" s="54"/>
      <c r="AA46" s="55"/>
      <c r="AB46" s="54">
        <f>' VOLTA'!O20</f>
        <v>75555.5</v>
      </c>
      <c r="AC46" s="55">
        <f>' VOLTA'!O21</f>
        <v>1</v>
      </c>
      <c r="AD46" s="54"/>
      <c r="AE46" s="54"/>
      <c r="AF46" s="54"/>
      <c r="AG46" s="54"/>
      <c r="AH46" s="54"/>
      <c r="AI46" s="54">
        <f t="shared" si="10"/>
        <v>792005.5</v>
      </c>
      <c r="AJ46" s="56">
        <f t="shared" si="11"/>
        <v>4</v>
      </c>
    </row>
    <row r="47" spans="1:36" ht="20.100000000000001" customHeight="1" thickBot="1" x14ac:dyDescent="0.3">
      <c r="A47" s="49" t="s">
        <v>377</v>
      </c>
      <c r="B47" s="54"/>
      <c r="C47" s="55"/>
      <c r="D47" s="54"/>
      <c r="E47" s="55"/>
      <c r="F47" s="54"/>
      <c r="G47" s="55"/>
      <c r="H47" s="54"/>
      <c r="I47" s="54"/>
      <c r="J47" s="54">
        <f>CENTRAL!S27+CENTRAL!T27</f>
        <v>540118.07000000007</v>
      </c>
      <c r="K47" s="54">
        <f>CENTRAL!S28+CENTRAL!T28</f>
        <v>2</v>
      </c>
      <c r="L47" s="54"/>
      <c r="M47" s="54"/>
      <c r="N47" s="54"/>
      <c r="O47" s="54"/>
      <c r="P47" s="54"/>
      <c r="Q47" s="54"/>
      <c r="R47" s="54"/>
      <c r="S47" s="54"/>
      <c r="T47" s="54"/>
      <c r="U47" s="55"/>
      <c r="V47" s="54"/>
      <c r="W47" s="54"/>
      <c r="X47" s="54"/>
      <c r="Y47" s="54"/>
      <c r="Z47" s="54"/>
      <c r="AA47" s="55"/>
      <c r="AB47" s="54" t="e">
        <f>' VOLTA'!#REF!</f>
        <v>#REF!</v>
      </c>
      <c r="AC47" s="55" t="e">
        <f>' VOLTA'!#REF!</f>
        <v>#REF!</v>
      </c>
      <c r="AD47" s="54">
        <f>WESTERN!M24</f>
        <v>118315.2</v>
      </c>
      <c r="AE47" s="54">
        <f>WESTERN!M25</f>
        <v>1</v>
      </c>
      <c r="AF47" s="54"/>
      <c r="AG47" s="54"/>
      <c r="AH47" s="54"/>
      <c r="AI47" s="54" t="e">
        <f t="shared" si="10"/>
        <v>#REF!</v>
      </c>
      <c r="AJ47" s="56" t="e">
        <f t="shared" si="11"/>
        <v>#REF!</v>
      </c>
    </row>
    <row r="48" spans="1:36" ht="20.100000000000001" customHeight="1" thickBot="1" x14ac:dyDescent="0.3">
      <c r="A48" s="49" t="s">
        <v>109</v>
      </c>
      <c r="B48" s="54"/>
      <c r="C48" s="55"/>
      <c r="D48" s="54"/>
      <c r="E48" s="55"/>
      <c r="F48" s="54"/>
      <c r="G48" s="55"/>
      <c r="H48" s="54"/>
      <c r="I48" s="54"/>
      <c r="J48" s="54">
        <f>CENTRAL!H27</f>
        <v>20000</v>
      </c>
      <c r="K48" s="54">
        <f>CENTRAL!H28</f>
        <v>1</v>
      </c>
      <c r="L48" s="54"/>
      <c r="M48" s="54"/>
      <c r="N48" s="54"/>
      <c r="O48" s="54"/>
      <c r="P48" s="54"/>
      <c r="Q48" s="54"/>
      <c r="R48" s="54"/>
      <c r="S48" s="54"/>
      <c r="T48" s="54"/>
      <c r="U48" s="55"/>
      <c r="V48" s="54"/>
      <c r="W48" s="54"/>
      <c r="X48" s="54"/>
      <c r="Y48" s="54"/>
      <c r="Z48" s="54"/>
      <c r="AA48" s="55"/>
      <c r="AB48" s="54"/>
      <c r="AC48" s="55"/>
      <c r="AD48" s="54"/>
      <c r="AE48" s="54"/>
      <c r="AF48" s="54"/>
      <c r="AG48" s="54"/>
      <c r="AH48" s="54"/>
      <c r="AI48" s="54">
        <f t="shared" si="10"/>
        <v>20000</v>
      </c>
      <c r="AJ48" s="56">
        <f t="shared" si="11"/>
        <v>1</v>
      </c>
    </row>
    <row r="49" spans="1:36" s="50" customFormat="1" ht="20.100000000000001" customHeight="1" thickBot="1" x14ac:dyDescent="0.3">
      <c r="A49" s="47"/>
      <c r="B49" s="64">
        <f t="shared" ref="B49:C49" si="12">SUM(B42:B48)</f>
        <v>3439812.5</v>
      </c>
      <c r="C49" s="64">
        <f t="shared" si="12"/>
        <v>5</v>
      </c>
      <c r="D49" s="64">
        <f>SUM(D42:D48)</f>
        <v>12630144.52</v>
      </c>
      <c r="E49" s="64">
        <f t="shared" ref="E49:AI49" si="13">SUM(E42:E48)</f>
        <v>22</v>
      </c>
      <c r="F49" s="64">
        <f t="shared" si="13"/>
        <v>4186945.87</v>
      </c>
      <c r="G49" s="64">
        <f t="shared" si="13"/>
        <v>8</v>
      </c>
      <c r="H49" s="64">
        <f t="shared" si="13"/>
        <v>4556228.7</v>
      </c>
      <c r="I49" s="64">
        <f t="shared" si="13"/>
        <v>9</v>
      </c>
      <c r="J49" s="64">
        <f t="shared" si="13"/>
        <v>6482855.5300000012</v>
      </c>
      <c r="K49" s="64">
        <f t="shared" si="13"/>
        <v>24</v>
      </c>
      <c r="L49" s="64">
        <f t="shared" si="13"/>
        <v>4170298.9000000004</v>
      </c>
      <c r="M49" s="64">
        <f t="shared" si="13"/>
        <v>15</v>
      </c>
      <c r="N49" s="64">
        <f t="shared" si="13"/>
        <v>3371823.06</v>
      </c>
      <c r="O49" s="64">
        <f t="shared" si="13"/>
        <v>7</v>
      </c>
      <c r="P49" s="64">
        <f t="shared" si="13"/>
        <v>1355059.39</v>
      </c>
      <c r="Q49" s="64">
        <f t="shared" si="13"/>
        <v>7</v>
      </c>
      <c r="R49" s="64">
        <f t="shared" si="13"/>
        <v>5724300.6200000001</v>
      </c>
      <c r="S49" s="64">
        <f t="shared" si="13"/>
        <v>13</v>
      </c>
      <c r="T49" s="64">
        <f t="shared" si="13"/>
        <v>4305198.78</v>
      </c>
      <c r="U49" s="64">
        <f t="shared" si="13"/>
        <v>5</v>
      </c>
      <c r="V49" s="64">
        <f t="shared" si="13"/>
        <v>452008.30000000005</v>
      </c>
      <c r="W49" s="64">
        <f t="shared" si="13"/>
        <v>2</v>
      </c>
      <c r="X49" s="64">
        <f t="shared" si="13"/>
        <v>2143747.2600000002</v>
      </c>
      <c r="Y49" s="64">
        <f t="shared" si="13"/>
        <v>7</v>
      </c>
      <c r="Z49" s="64">
        <f t="shared" si="13"/>
        <v>677860.81</v>
      </c>
      <c r="AA49" s="64">
        <f t="shared" si="13"/>
        <v>6</v>
      </c>
      <c r="AB49" s="64" t="e">
        <f t="shared" si="13"/>
        <v>#REF!</v>
      </c>
      <c r="AC49" s="64" t="e">
        <f t="shared" si="13"/>
        <v>#REF!</v>
      </c>
      <c r="AD49" s="64">
        <f t="shared" si="13"/>
        <v>5419655.8600000003</v>
      </c>
      <c r="AE49" s="64">
        <f t="shared" si="13"/>
        <v>16</v>
      </c>
      <c r="AF49" s="64">
        <f t="shared" si="13"/>
        <v>7894384.4000000004</v>
      </c>
      <c r="AG49" s="64">
        <f t="shared" si="13"/>
        <v>15</v>
      </c>
      <c r="AH49" s="64">
        <f t="shared" si="13"/>
        <v>0</v>
      </c>
      <c r="AI49" s="64" t="e">
        <f t="shared" si="13"/>
        <v>#REF!</v>
      </c>
      <c r="AJ49" s="69"/>
    </row>
    <row r="50" spans="1:36" ht="20.100000000000001" customHeight="1" thickBot="1" x14ac:dyDescent="0.3">
      <c r="A50" s="79"/>
      <c r="B50" s="80"/>
      <c r="C50" s="81"/>
      <c r="D50" s="80"/>
      <c r="E50" s="81"/>
      <c r="F50" s="80"/>
      <c r="G50" s="81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1"/>
      <c r="V50" s="80"/>
      <c r="W50" s="80"/>
      <c r="X50" s="80"/>
      <c r="Y50" s="80"/>
      <c r="Z50" s="80"/>
      <c r="AA50" s="81"/>
      <c r="AB50" s="80"/>
      <c r="AC50" s="81"/>
      <c r="AD50" s="80"/>
      <c r="AE50" s="80"/>
      <c r="AF50" s="80"/>
      <c r="AG50" s="80"/>
      <c r="AH50" s="80"/>
      <c r="AI50" s="80"/>
      <c r="AJ50" s="79"/>
    </row>
    <row r="51" spans="1:36" ht="20.100000000000001" customHeight="1" thickBot="1" x14ac:dyDescent="0.3">
      <c r="A51" s="51"/>
      <c r="B51" s="54">
        <f>B26+B31+B39+B49</f>
        <v>9872012.870000001</v>
      </c>
      <c r="C51" s="54">
        <f t="shared" ref="C51:AI51" si="14">C26+C31+C39+C49</f>
        <v>21</v>
      </c>
      <c r="D51" s="54">
        <f t="shared" si="14"/>
        <v>16386469.969999999</v>
      </c>
      <c r="E51" s="54">
        <f t="shared" si="14"/>
        <v>64</v>
      </c>
      <c r="F51" s="54">
        <f t="shared" si="14"/>
        <v>5424656.6600000001</v>
      </c>
      <c r="G51" s="54">
        <f t="shared" si="14"/>
        <v>18</v>
      </c>
      <c r="H51" s="54">
        <f t="shared" si="14"/>
        <v>7162946.0999999996</v>
      </c>
      <c r="I51" s="54">
        <f t="shared" si="14"/>
        <v>19</v>
      </c>
      <c r="J51" s="54">
        <f t="shared" si="14"/>
        <v>8985529.4500000011</v>
      </c>
      <c r="K51" s="54">
        <f t="shared" si="14"/>
        <v>50</v>
      </c>
      <c r="L51" s="54" t="e">
        <f t="shared" si="14"/>
        <v>#REF!</v>
      </c>
      <c r="M51" s="54" t="e">
        <f t="shared" si="14"/>
        <v>#REF!</v>
      </c>
      <c r="N51" s="54" t="e">
        <f t="shared" si="14"/>
        <v>#REF!</v>
      </c>
      <c r="O51" s="54" t="e">
        <f t="shared" si="14"/>
        <v>#REF!</v>
      </c>
      <c r="P51" s="54">
        <f t="shared" si="14"/>
        <v>5033212.01</v>
      </c>
      <c r="Q51" s="54">
        <f t="shared" si="14"/>
        <v>13</v>
      </c>
      <c r="R51" s="54" t="e">
        <f t="shared" si="14"/>
        <v>#REF!</v>
      </c>
      <c r="S51" s="54">
        <f t="shared" si="14"/>
        <v>38</v>
      </c>
      <c r="T51" s="54">
        <f t="shared" si="14"/>
        <v>5035141.57</v>
      </c>
      <c r="U51" s="54">
        <f t="shared" si="14"/>
        <v>12</v>
      </c>
      <c r="V51" s="54">
        <f t="shared" si="14"/>
        <v>593885.95000000007</v>
      </c>
      <c r="W51" s="54">
        <f t="shared" si="14"/>
        <v>8</v>
      </c>
      <c r="X51" s="54">
        <f t="shared" si="14"/>
        <v>5999149.0300000003</v>
      </c>
      <c r="Y51" s="54">
        <f t="shared" si="14"/>
        <v>21</v>
      </c>
      <c r="Z51" s="54">
        <f t="shared" si="14"/>
        <v>4613714.25</v>
      </c>
      <c r="AA51" s="54">
        <f t="shared" si="14"/>
        <v>16</v>
      </c>
      <c r="AB51" s="54" t="e">
        <f t="shared" si="14"/>
        <v>#REF!</v>
      </c>
      <c r="AC51" s="54" t="e">
        <f t="shared" si="14"/>
        <v>#REF!</v>
      </c>
      <c r="AD51" s="54">
        <f t="shared" si="14"/>
        <v>12270384.289999999</v>
      </c>
      <c r="AE51" s="54">
        <f t="shared" si="14"/>
        <v>63</v>
      </c>
      <c r="AF51" s="54">
        <f t="shared" si="14"/>
        <v>10713486.58</v>
      </c>
      <c r="AG51" s="54">
        <f t="shared" si="14"/>
        <v>45</v>
      </c>
      <c r="AH51" s="54">
        <f t="shared" si="14"/>
        <v>0</v>
      </c>
      <c r="AI51" s="54" t="e">
        <f t="shared" si="14"/>
        <v>#REF!</v>
      </c>
      <c r="AJ51" s="70"/>
    </row>
  </sheetData>
  <mergeCells count="7">
    <mergeCell ref="H1:H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zoomScale="70" zoomScaleNormal="70" workbookViewId="0">
      <selection activeCell="K10" sqref="K10"/>
    </sheetView>
  </sheetViews>
  <sheetFormatPr defaultRowHeight="15.75" x14ac:dyDescent="0.25"/>
  <cols>
    <col min="1" max="1" width="9.140625" style="134"/>
    <col min="2" max="2" width="24.28515625" style="124" bestFit="1" customWidth="1"/>
    <col min="3" max="3" width="18.7109375" style="124" customWidth="1"/>
    <col min="4" max="4" width="19.7109375" style="124" customWidth="1"/>
    <col min="5" max="5" width="16.28515625" style="124" customWidth="1"/>
    <col min="6" max="6" width="19" style="124" customWidth="1"/>
    <col min="7" max="7" width="16.7109375" style="124" customWidth="1"/>
    <col min="8" max="8" width="15.28515625" style="124" bestFit="1" customWidth="1"/>
    <col min="9" max="9" width="17.7109375" style="124" bestFit="1" customWidth="1"/>
    <col min="10" max="10" width="15.42578125" style="124" bestFit="1" customWidth="1"/>
    <col min="11" max="11" width="16.5703125" style="124" customWidth="1"/>
    <col min="12" max="12" width="17.5703125" style="124" customWidth="1"/>
    <col min="13" max="13" width="15.7109375" style="124" customWidth="1"/>
    <col min="14" max="16384" width="9.140625" style="124"/>
  </cols>
  <sheetData>
    <row r="1" spans="1:13" s="278" customFormat="1" ht="39" customHeight="1" x14ac:dyDescent="0.25">
      <c r="A1" s="277"/>
      <c r="L1" s="438" t="s">
        <v>419</v>
      </c>
      <c r="M1" s="438"/>
    </row>
    <row r="2" spans="1:13" s="135" customFormat="1" ht="30" customHeight="1" x14ac:dyDescent="0.25">
      <c r="A2" s="438" t="s">
        <v>421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</row>
    <row r="3" spans="1:13" s="135" customFormat="1" ht="36" customHeight="1" thickBot="1" x14ac:dyDescent="0.3">
      <c r="A3" s="439" t="s">
        <v>418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</row>
    <row r="4" spans="1:13" s="121" customFormat="1" ht="45.75" customHeight="1" thickBot="1" x14ac:dyDescent="0.3">
      <c r="A4" s="443" t="s">
        <v>415</v>
      </c>
      <c r="B4" s="443" t="s">
        <v>416</v>
      </c>
      <c r="C4" s="443" t="s">
        <v>390</v>
      </c>
      <c r="D4" s="443"/>
      <c r="E4" s="443"/>
      <c r="F4" s="443"/>
      <c r="G4" s="443"/>
      <c r="H4" s="444" t="s">
        <v>394</v>
      </c>
      <c r="I4" s="444"/>
      <c r="J4" s="444"/>
      <c r="K4" s="444"/>
      <c r="L4" s="444" t="s">
        <v>414</v>
      </c>
      <c r="M4" s="444"/>
    </row>
    <row r="5" spans="1:13" ht="96" customHeight="1" thickBot="1" x14ac:dyDescent="0.3">
      <c r="A5" s="443"/>
      <c r="B5" s="443"/>
      <c r="C5" s="122" t="s">
        <v>0</v>
      </c>
      <c r="D5" s="123" t="s">
        <v>4</v>
      </c>
      <c r="E5" s="123" t="s">
        <v>5</v>
      </c>
      <c r="F5" s="123" t="s">
        <v>6</v>
      </c>
      <c r="G5" s="123" t="s">
        <v>8</v>
      </c>
      <c r="H5" s="123" t="s">
        <v>9</v>
      </c>
      <c r="I5" s="123" t="s">
        <v>10</v>
      </c>
      <c r="J5" s="123" t="s">
        <v>12</v>
      </c>
      <c r="K5" s="122" t="s">
        <v>16</v>
      </c>
      <c r="L5" s="123" t="s">
        <v>14</v>
      </c>
      <c r="M5" s="123" t="s">
        <v>15</v>
      </c>
    </row>
    <row r="6" spans="1:13" ht="39.950000000000003" customHeight="1" thickBot="1" x14ac:dyDescent="0.3">
      <c r="A6" s="133">
        <v>1</v>
      </c>
      <c r="B6" s="127" t="s">
        <v>11</v>
      </c>
      <c r="C6" s="129"/>
      <c r="D6" s="129"/>
      <c r="E6" s="129"/>
      <c r="F6" s="129"/>
      <c r="G6" s="129"/>
      <c r="H6" s="129"/>
      <c r="I6" s="305">
        <v>154687.5</v>
      </c>
      <c r="J6" s="129"/>
      <c r="K6" s="131">
        <v>413620.24</v>
      </c>
      <c r="L6" s="129"/>
      <c r="M6" s="129"/>
    </row>
    <row r="7" spans="1:13" ht="39.950000000000003" customHeight="1" thickBot="1" x14ac:dyDescent="0.3">
      <c r="A7" s="133">
        <v>2</v>
      </c>
      <c r="B7" s="127" t="s">
        <v>7</v>
      </c>
      <c r="C7" s="129"/>
      <c r="D7" s="129"/>
      <c r="E7" s="129"/>
      <c r="F7" s="129">
        <v>210137.58</v>
      </c>
      <c r="G7" s="129"/>
      <c r="H7" s="129"/>
      <c r="I7" s="305">
        <v>143750</v>
      </c>
      <c r="J7" s="129"/>
      <c r="K7" s="131">
        <v>1627707.66</v>
      </c>
      <c r="L7" s="129"/>
      <c r="M7" s="129"/>
    </row>
    <row r="8" spans="1:13" ht="39.950000000000003" customHeight="1" thickBot="1" x14ac:dyDescent="0.3">
      <c r="A8" s="133">
        <v>3</v>
      </c>
      <c r="B8" s="125" t="s">
        <v>1</v>
      </c>
      <c r="C8" s="126">
        <v>355676.22</v>
      </c>
      <c r="D8" s="129">
        <v>584937.71</v>
      </c>
      <c r="E8" s="129"/>
      <c r="F8" s="129">
        <v>17533</v>
      </c>
      <c r="G8" s="129"/>
      <c r="H8" s="129"/>
      <c r="I8" s="129"/>
      <c r="J8" s="129">
        <v>13800</v>
      </c>
      <c r="K8" s="129"/>
      <c r="L8" s="129"/>
      <c r="M8" s="129">
        <v>39170.42</v>
      </c>
    </row>
    <row r="9" spans="1:13" ht="39.950000000000003" customHeight="1" thickBot="1" x14ac:dyDescent="0.3">
      <c r="A9" s="133">
        <v>4</v>
      </c>
      <c r="B9" s="125" t="s">
        <v>2</v>
      </c>
      <c r="C9" s="126">
        <v>2787588.25</v>
      </c>
      <c r="D9" s="129"/>
      <c r="E9" s="129"/>
      <c r="F9" s="129"/>
      <c r="G9" s="129">
        <v>29491.3</v>
      </c>
      <c r="H9" s="129">
        <v>414000</v>
      </c>
      <c r="I9" s="129"/>
      <c r="J9" s="129"/>
      <c r="K9" s="131">
        <v>807198.04</v>
      </c>
      <c r="L9" s="129">
        <v>67230</v>
      </c>
      <c r="M9" s="131">
        <v>72530</v>
      </c>
    </row>
    <row r="10" spans="1:13" ht="39.950000000000003" customHeight="1" thickBot="1" x14ac:dyDescent="0.3">
      <c r="A10" s="133">
        <v>5</v>
      </c>
      <c r="B10" s="132" t="s">
        <v>13</v>
      </c>
      <c r="C10" s="129"/>
      <c r="D10" s="129"/>
      <c r="E10" s="129"/>
      <c r="F10" s="129"/>
      <c r="G10" s="129"/>
      <c r="H10" s="129"/>
      <c r="I10" s="129"/>
      <c r="J10" s="129"/>
      <c r="K10" s="131">
        <v>64990</v>
      </c>
      <c r="L10" s="129"/>
      <c r="M10" s="129"/>
    </row>
    <row r="11" spans="1:13" ht="39.950000000000003" customHeight="1" thickBot="1" x14ac:dyDescent="0.3">
      <c r="A11" s="133">
        <v>6</v>
      </c>
      <c r="B11" s="128" t="s">
        <v>3</v>
      </c>
      <c r="C11" s="129">
        <v>1296914.77</v>
      </c>
      <c r="D11" s="129"/>
      <c r="E11" s="305">
        <v>17750</v>
      </c>
      <c r="F11" s="129"/>
      <c r="G11" s="129"/>
      <c r="H11" s="129"/>
      <c r="I11" s="129"/>
      <c r="J11" s="129"/>
      <c r="K11" s="131">
        <v>526296.56000000006</v>
      </c>
      <c r="L11" s="129"/>
      <c r="M11" s="129">
        <v>227003.62</v>
      </c>
    </row>
    <row r="12" spans="1:13" s="121" customFormat="1" ht="39.950000000000003" customHeight="1" thickBot="1" x14ac:dyDescent="0.3">
      <c r="A12" s="446" t="s">
        <v>420</v>
      </c>
      <c r="B12" s="447"/>
      <c r="C12" s="130">
        <f t="shared" ref="C12:M12" si="0">SUM(C6:C11)</f>
        <v>4440179.24</v>
      </c>
      <c r="D12" s="130">
        <f t="shared" si="0"/>
        <v>584937.71</v>
      </c>
      <c r="E12" s="130">
        <f t="shared" si="0"/>
        <v>17750</v>
      </c>
      <c r="F12" s="130">
        <f t="shared" si="0"/>
        <v>227670.58</v>
      </c>
      <c r="G12" s="130">
        <f t="shared" si="0"/>
        <v>29491.3</v>
      </c>
      <c r="H12" s="130">
        <f t="shared" si="0"/>
        <v>414000</v>
      </c>
      <c r="I12" s="130">
        <f t="shared" si="0"/>
        <v>298437.5</v>
      </c>
      <c r="J12" s="130">
        <f t="shared" si="0"/>
        <v>13800</v>
      </c>
      <c r="K12" s="130">
        <f t="shared" si="0"/>
        <v>3439812.5</v>
      </c>
      <c r="L12" s="130">
        <f t="shared" si="0"/>
        <v>67230</v>
      </c>
      <c r="M12" s="130">
        <f t="shared" si="0"/>
        <v>338704.04</v>
      </c>
    </row>
    <row r="13" spans="1:13" ht="39.950000000000003" customHeight="1" thickBot="1" x14ac:dyDescent="0.3">
      <c r="A13" s="446" t="s">
        <v>416</v>
      </c>
      <c r="B13" s="447"/>
      <c r="C13" s="133">
        <f>COUNT(C6:C11)</f>
        <v>3</v>
      </c>
      <c r="D13" s="133">
        <f t="shared" ref="D13:M13" si="1">COUNT(D6:D11)</f>
        <v>1</v>
      </c>
      <c r="E13" s="133">
        <f t="shared" si="1"/>
        <v>1</v>
      </c>
      <c r="F13" s="133">
        <f t="shared" si="1"/>
        <v>2</v>
      </c>
      <c r="G13" s="133">
        <f t="shared" si="1"/>
        <v>1</v>
      </c>
      <c r="H13" s="133">
        <f t="shared" si="1"/>
        <v>1</v>
      </c>
      <c r="I13" s="133">
        <f t="shared" si="1"/>
        <v>2</v>
      </c>
      <c r="J13" s="133">
        <f t="shared" si="1"/>
        <v>1</v>
      </c>
      <c r="K13" s="133">
        <f t="shared" si="1"/>
        <v>5</v>
      </c>
      <c r="L13" s="133">
        <f t="shared" si="1"/>
        <v>1</v>
      </c>
      <c r="M13" s="133">
        <f t="shared" si="1"/>
        <v>3</v>
      </c>
    </row>
  </sheetData>
  <sortState ref="A6:M11">
    <sortCondition ref="B6:B11"/>
  </sortState>
  <mergeCells count="10">
    <mergeCell ref="A13:B13"/>
    <mergeCell ref="A12:B12"/>
    <mergeCell ref="A2:M2"/>
    <mergeCell ref="A3:M3"/>
    <mergeCell ref="L1:M1"/>
    <mergeCell ref="C4:G4"/>
    <mergeCell ref="L4:M4"/>
    <mergeCell ref="H4:K4"/>
    <mergeCell ref="B4:B5"/>
    <mergeCell ref="A4:A5"/>
  </mergeCells>
  <printOptions horizontalCentered="1" verticalCentered="1"/>
  <pageMargins left="0.49" right="0.51" top="0.75" bottom="0.75" header="0.3" footer="0.3"/>
  <pageSetup scale="58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zoomScale="70" zoomScaleNormal="70" workbookViewId="0">
      <pane xSplit="2" ySplit="6" topLeftCell="G7" activePane="bottomRight" state="frozen"/>
      <selection pane="topRight" activeCell="B1" sqref="B1"/>
      <selection pane="bottomLeft" activeCell="A4" sqref="A4"/>
      <selection pane="bottomRight" activeCell="A36" sqref="A1:T36"/>
    </sheetView>
  </sheetViews>
  <sheetFormatPr defaultColWidth="14" defaultRowHeight="13.5" x14ac:dyDescent="0.25"/>
  <cols>
    <col min="1" max="1" width="5.5703125" style="105" customWidth="1"/>
    <col min="2" max="2" width="28.5703125" style="105" customWidth="1"/>
    <col min="3" max="3" width="14.85546875" style="106" customWidth="1"/>
    <col min="4" max="4" width="15.5703125" style="105" customWidth="1"/>
    <col min="5" max="5" width="13.42578125" style="105" customWidth="1"/>
    <col min="6" max="6" width="12.85546875" style="105" bestFit="1" customWidth="1"/>
    <col min="7" max="7" width="14.140625" style="105" bestFit="1" customWidth="1"/>
    <col min="8" max="8" width="12.85546875" style="105" bestFit="1" customWidth="1"/>
    <col min="9" max="9" width="16.42578125" style="105" customWidth="1"/>
    <col min="10" max="10" width="14" style="105" customWidth="1"/>
    <col min="11" max="11" width="12.5703125" style="105" customWidth="1"/>
    <col min="12" max="12" width="15.42578125" style="105" customWidth="1"/>
    <col min="13" max="13" width="14" style="105" customWidth="1"/>
    <col min="14" max="14" width="16.42578125" style="105" customWidth="1"/>
    <col min="15" max="15" width="17.42578125" style="105" customWidth="1"/>
    <col min="16" max="16" width="14.5703125" style="105" bestFit="1" customWidth="1"/>
    <col min="17" max="17" width="16.28515625" style="105" customWidth="1"/>
    <col min="18" max="18" width="14.5703125" style="105" customWidth="1"/>
    <col min="19" max="19" width="12.5703125" style="105" customWidth="1"/>
    <col min="20" max="20" width="13.5703125" style="105" customWidth="1"/>
    <col min="21" max="16384" width="14" style="105"/>
  </cols>
  <sheetData>
    <row r="1" spans="1:20" s="280" customFormat="1" ht="39" customHeight="1" x14ac:dyDescent="0.25">
      <c r="A1" s="279"/>
      <c r="S1" s="451" t="s">
        <v>419</v>
      </c>
      <c r="T1" s="451"/>
    </row>
    <row r="2" spans="1:20" s="281" customFormat="1" ht="30" customHeight="1" x14ac:dyDescent="0.25">
      <c r="A2" s="451" t="s">
        <v>417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</row>
    <row r="3" spans="1:20" s="281" customFormat="1" ht="36" customHeight="1" thickBot="1" x14ac:dyDescent="0.3">
      <c r="A3" s="453" t="s">
        <v>418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</row>
    <row r="4" spans="1:20" s="108" customFormat="1" ht="38.25" customHeight="1" thickBot="1" x14ac:dyDescent="0.3">
      <c r="A4" s="452"/>
      <c r="B4" s="452"/>
      <c r="C4" s="449" t="s">
        <v>390</v>
      </c>
      <c r="D4" s="449"/>
      <c r="E4" s="449"/>
      <c r="F4" s="449"/>
      <c r="G4" s="449"/>
      <c r="H4" s="449"/>
      <c r="I4" s="452" t="s">
        <v>394</v>
      </c>
      <c r="J4" s="452"/>
      <c r="K4" s="452"/>
      <c r="L4" s="452"/>
      <c r="M4" s="452"/>
      <c r="N4" s="452"/>
      <c r="O4" s="452"/>
      <c r="P4" s="452"/>
      <c r="Q4" s="454" t="s">
        <v>414</v>
      </c>
      <c r="R4" s="454"/>
      <c r="S4" s="452" t="s">
        <v>393</v>
      </c>
      <c r="T4" s="452"/>
    </row>
    <row r="5" spans="1:20" s="107" customFormat="1" ht="54" customHeight="1" thickBot="1" x14ac:dyDescent="0.3">
      <c r="A5" s="452"/>
      <c r="B5" s="452"/>
      <c r="C5" s="455" t="s">
        <v>28</v>
      </c>
      <c r="D5" s="450" t="s">
        <v>43</v>
      </c>
      <c r="E5" s="450" t="s">
        <v>46</v>
      </c>
      <c r="F5" s="450" t="s">
        <v>47</v>
      </c>
      <c r="G5" s="450" t="s">
        <v>48</v>
      </c>
      <c r="H5" s="450" t="s">
        <v>49</v>
      </c>
      <c r="I5" s="450" t="s">
        <v>17</v>
      </c>
      <c r="J5" s="450" t="s">
        <v>22</v>
      </c>
      <c r="K5" s="450" t="s">
        <v>24</v>
      </c>
      <c r="L5" s="450" t="s">
        <v>25</v>
      </c>
      <c r="M5" s="450" t="s">
        <v>50</v>
      </c>
      <c r="N5" s="450" t="s">
        <v>57</v>
      </c>
      <c r="O5" s="450" t="s">
        <v>60</v>
      </c>
      <c r="P5" s="450" t="s">
        <v>61</v>
      </c>
      <c r="Q5" s="450" t="s">
        <v>14</v>
      </c>
      <c r="R5" s="450" t="s">
        <v>52</v>
      </c>
      <c r="S5" s="450" t="s">
        <v>53</v>
      </c>
      <c r="T5" s="450"/>
    </row>
    <row r="6" spans="1:20" s="103" customFormat="1" ht="36" customHeight="1" thickBot="1" x14ac:dyDescent="0.3">
      <c r="A6" s="452"/>
      <c r="B6" s="452"/>
      <c r="C6" s="455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113" t="s">
        <v>54</v>
      </c>
      <c r="T6" s="113" t="s">
        <v>55</v>
      </c>
    </row>
    <row r="7" spans="1:20" ht="24.95" customHeight="1" thickBot="1" x14ac:dyDescent="0.3">
      <c r="A7" s="115">
        <v>1</v>
      </c>
      <c r="B7" s="140" t="s">
        <v>29</v>
      </c>
      <c r="C7" s="140">
        <v>3339</v>
      </c>
      <c r="D7" s="141"/>
      <c r="E7" s="141"/>
      <c r="F7" s="141"/>
      <c r="G7" s="141"/>
      <c r="H7" s="141"/>
      <c r="I7" s="140"/>
      <c r="J7" s="140"/>
      <c r="K7" s="141"/>
      <c r="L7" s="141"/>
      <c r="M7" s="144"/>
      <c r="N7" s="144"/>
      <c r="O7" s="144"/>
      <c r="P7" s="144"/>
      <c r="Q7" s="144"/>
      <c r="R7" s="144"/>
      <c r="S7" s="144"/>
      <c r="T7" s="144"/>
    </row>
    <row r="8" spans="1:20" ht="24.95" customHeight="1" thickBot="1" x14ac:dyDescent="0.3">
      <c r="A8" s="115">
        <v>2</v>
      </c>
      <c r="B8" s="142" t="s">
        <v>18</v>
      </c>
      <c r="C8" s="140"/>
      <c r="D8" s="141"/>
      <c r="E8" s="141"/>
      <c r="F8" s="141"/>
      <c r="G8" s="141"/>
      <c r="H8" s="141"/>
      <c r="I8" s="140">
        <v>80500</v>
      </c>
      <c r="J8" s="140"/>
      <c r="K8" s="141"/>
      <c r="L8" s="141"/>
      <c r="M8" s="144">
        <v>6100</v>
      </c>
      <c r="N8" s="144">
        <v>200000</v>
      </c>
      <c r="O8" s="144"/>
      <c r="P8" s="144"/>
      <c r="Q8" s="144"/>
      <c r="R8" s="144"/>
      <c r="S8" s="144"/>
      <c r="T8" s="144"/>
    </row>
    <row r="9" spans="1:20" ht="24.95" customHeight="1" thickBot="1" x14ac:dyDescent="0.3">
      <c r="A9" s="115">
        <v>3</v>
      </c>
      <c r="B9" s="140" t="s">
        <v>30</v>
      </c>
      <c r="C9" s="140">
        <v>47775</v>
      </c>
      <c r="D9" s="141"/>
      <c r="E9" s="141">
        <v>2914.7</v>
      </c>
      <c r="F9" s="141"/>
      <c r="G9" s="141"/>
      <c r="H9" s="141"/>
      <c r="I9" s="140"/>
      <c r="J9" s="140"/>
      <c r="K9" s="141"/>
      <c r="L9" s="141"/>
      <c r="M9" s="144"/>
      <c r="N9" s="144">
        <v>1148099.8600000001</v>
      </c>
      <c r="O9" s="144">
        <v>425290.02</v>
      </c>
      <c r="P9" s="144"/>
      <c r="Q9" s="144"/>
      <c r="R9" s="144"/>
      <c r="S9" s="144"/>
      <c r="T9" s="144">
        <v>1297.5</v>
      </c>
    </row>
    <row r="10" spans="1:20" ht="24.95" customHeight="1" thickBot="1" x14ac:dyDescent="0.3">
      <c r="A10" s="115">
        <v>4</v>
      </c>
      <c r="B10" s="140" t="s">
        <v>42</v>
      </c>
      <c r="C10" s="140">
        <v>206075.7</v>
      </c>
      <c r="D10" s="141"/>
      <c r="E10" s="141"/>
      <c r="F10" s="141"/>
      <c r="G10" s="141"/>
      <c r="H10" s="141"/>
      <c r="I10" s="140"/>
      <c r="J10" s="140"/>
      <c r="K10" s="141"/>
      <c r="L10" s="141"/>
      <c r="M10" s="144"/>
      <c r="N10" s="144"/>
      <c r="O10" s="144"/>
      <c r="P10" s="144"/>
      <c r="Q10" s="144"/>
      <c r="R10" s="144">
        <v>272789.78999999998</v>
      </c>
      <c r="S10" s="144">
        <v>2089.2199999999998</v>
      </c>
      <c r="T10" s="144">
        <v>5239.24</v>
      </c>
    </row>
    <row r="11" spans="1:20" ht="24.95" customHeight="1" thickBot="1" x14ac:dyDescent="0.3">
      <c r="A11" s="115">
        <v>5</v>
      </c>
      <c r="B11" s="140" t="s">
        <v>32</v>
      </c>
      <c r="C11" s="140">
        <v>107589.31</v>
      </c>
      <c r="D11" s="141"/>
      <c r="E11" s="141"/>
      <c r="F11" s="141"/>
      <c r="G11" s="141"/>
      <c r="H11" s="141"/>
      <c r="I11" s="141"/>
      <c r="J11" s="143"/>
      <c r="K11" s="141"/>
      <c r="L11" s="141"/>
      <c r="M11" s="144"/>
      <c r="N11" s="144"/>
      <c r="O11" s="144"/>
      <c r="P11" s="144"/>
      <c r="Q11" s="144"/>
      <c r="R11" s="144"/>
      <c r="S11" s="144"/>
      <c r="T11" s="144"/>
    </row>
    <row r="12" spans="1:20" ht="24.95" customHeight="1" thickBot="1" x14ac:dyDescent="0.3">
      <c r="A12" s="115">
        <v>6</v>
      </c>
      <c r="B12" s="140" t="s">
        <v>33</v>
      </c>
      <c r="C12" s="140">
        <v>61700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4"/>
      <c r="N12" s="144"/>
      <c r="O12" s="144"/>
      <c r="P12" s="144"/>
      <c r="Q12" s="144"/>
      <c r="R12" s="144"/>
      <c r="S12" s="144"/>
      <c r="T12" s="144"/>
    </row>
    <row r="13" spans="1:20" ht="24.95" customHeight="1" thickBot="1" x14ac:dyDescent="0.3">
      <c r="A13" s="115">
        <v>7</v>
      </c>
      <c r="B13" s="142" t="s">
        <v>31</v>
      </c>
      <c r="C13" s="141"/>
      <c r="D13" s="145">
        <v>57805.42</v>
      </c>
      <c r="E13" s="141"/>
      <c r="F13" s="141">
        <v>75206.3</v>
      </c>
      <c r="G13" s="141"/>
      <c r="H13" s="141"/>
      <c r="I13" s="141"/>
      <c r="J13" s="141"/>
      <c r="K13" s="141"/>
      <c r="L13" s="141"/>
      <c r="M13" s="144"/>
      <c r="N13" s="144"/>
      <c r="O13" s="144"/>
      <c r="P13" s="144"/>
      <c r="Q13" s="144"/>
      <c r="R13" s="144"/>
      <c r="S13" s="144"/>
      <c r="T13" s="144"/>
    </row>
    <row r="14" spans="1:20" ht="24.95" customHeight="1" thickBot="1" x14ac:dyDescent="0.3">
      <c r="A14" s="115">
        <v>8</v>
      </c>
      <c r="B14" s="140" t="s">
        <v>35</v>
      </c>
      <c r="C14" s="140">
        <v>145590.6</v>
      </c>
      <c r="D14" s="141"/>
      <c r="E14" s="141">
        <v>97683.14</v>
      </c>
      <c r="F14" s="141"/>
      <c r="G14" s="141"/>
      <c r="H14" s="140"/>
      <c r="I14" s="141"/>
      <c r="J14" s="141"/>
      <c r="K14" s="141"/>
      <c r="L14" s="141"/>
      <c r="M14" s="144"/>
      <c r="N14" s="144"/>
      <c r="O14" s="144">
        <v>330211.27</v>
      </c>
      <c r="P14" s="144"/>
      <c r="Q14" s="144"/>
      <c r="R14" s="144"/>
      <c r="S14" s="144"/>
      <c r="T14" s="144"/>
    </row>
    <row r="15" spans="1:20" s="106" customFormat="1" ht="24.95" customHeight="1" thickBot="1" x14ac:dyDescent="0.3">
      <c r="A15" s="115">
        <v>9</v>
      </c>
      <c r="B15" s="140" t="s">
        <v>36</v>
      </c>
      <c r="C15" s="140">
        <v>17500</v>
      </c>
      <c r="D15" s="141"/>
      <c r="E15" s="141"/>
      <c r="F15" s="141"/>
      <c r="G15" s="144">
        <v>10000</v>
      </c>
      <c r="H15" s="141">
        <v>10000</v>
      </c>
      <c r="I15" s="141"/>
      <c r="J15" s="141"/>
      <c r="K15" s="141"/>
      <c r="L15" s="141"/>
      <c r="M15" s="144"/>
      <c r="N15" s="144"/>
      <c r="O15" s="144"/>
      <c r="P15" s="144"/>
      <c r="Q15" s="144"/>
      <c r="R15" s="144">
        <v>9189.5</v>
      </c>
      <c r="S15" s="144"/>
      <c r="T15" s="144"/>
    </row>
    <row r="16" spans="1:20" s="106" customFormat="1" ht="24.95" customHeight="1" thickBot="1" x14ac:dyDescent="0.3">
      <c r="A16" s="115">
        <v>10</v>
      </c>
      <c r="B16" s="114" t="s">
        <v>56</v>
      </c>
      <c r="C16" s="140"/>
      <c r="D16" s="141"/>
      <c r="E16" s="141"/>
      <c r="F16" s="141"/>
      <c r="G16" s="144"/>
      <c r="H16" s="141"/>
      <c r="I16" s="141"/>
      <c r="J16" s="141"/>
      <c r="K16" s="141"/>
      <c r="L16" s="141"/>
      <c r="M16" s="144"/>
      <c r="N16" s="144"/>
      <c r="O16" s="144"/>
      <c r="P16" s="144"/>
      <c r="Q16" s="144"/>
      <c r="R16" s="144"/>
      <c r="S16" s="144"/>
      <c r="T16" s="144">
        <v>11535.85</v>
      </c>
    </row>
    <row r="17" spans="1:20" s="106" customFormat="1" ht="24.95" customHeight="1" thickBot="1" x14ac:dyDescent="0.3">
      <c r="A17" s="115">
        <v>11</v>
      </c>
      <c r="B17" s="142" t="s">
        <v>19</v>
      </c>
      <c r="C17" s="141"/>
      <c r="D17" s="141"/>
      <c r="E17" s="141">
        <v>3200</v>
      </c>
      <c r="F17" s="141"/>
      <c r="G17" s="141"/>
      <c r="H17" s="141"/>
      <c r="I17" s="140">
        <v>206000</v>
      </c>
      <c r="J17" s="140"/>
      <c r="K17" s="141"/>
      <c r="L17" s="141"/>
      <c r="M17" s="144"/>
      <c r="N17" s="144"/>
      <c r="O17" s="144"/>
      <c r="P17" s="144"/>
      <c r="Q17" s="144"/>
      <c r="R17" s="144"/>
      <c r="S17" s="144"/>
      <c r="T17" s="144"/>
    </row>
    <row r="18" spans="1:20" s="106" customFormat="1" ht="24.95" customHeight="1" thickBot="1" x14ac:dyDescent="0.3">
      <c r="A18" s="115">
        <v>12</v>
      </c>
      <c r="B18" s="140" t="s">
        <v>34</v>
      </c>
      <c r="C18" s="140">
        <v>38000</v>
      </c>
      <c r="D18" s="141"/>
      <c r="E18" s="141"/>
      <c r="F18" s="141"/>
      <c r="G18" s="141"/>
      <c r="H18" s="141"/>
      <c r="I18" s="141"/>
      <c r="J18" s="141"/>
      <c r="K18" s="141"/>
      <c r="L18" s="141"/>
      <c r="M18" s="144"/>
      <c r="N18" s="144"/>
      <c r="O18" s="144"/>
      <c r="P18" s="144"/>
      <c r="Q18" s="144"/>
      <c r="R18" s="144"/>
      <c r="S18" s="144"/>
      <c r="T18" s="144"/>
    </row>
    <row r="19" spans="1:20" s="106" customFormat="1" ht="24.95" customHeight="1" thickBot="1" x14ac:dyDescent="0.3">
      <c r="A19" s="115">
        <v>13</v>
      </c>
      <c r="B19" s="142" t="s">
        <v>20</v>
      </c>
      <c r="C19" s="141"/>
      <c r="D19" s="141"/>
      <c r="E19" s="141"/>
      <c r="F19" s="141"/>
      <c r="G19" s="141"/>
      <c r="H19" s="141"/>
      <c r="I19" s="140">
        <v>80500</v>
      </c>
      <c r="J19" s="140"/>
      <c r="K19" s="141"/>
      <c r="L19" s="141"/>
      <c r="M19" s="144"/>
      <c r="N19" s="144">
        <v>1064011.2</v>
      </c>
      <c r="O19" s="144">
        <v>1787912.01</v>
      </c>
      <c r="P19" s="144">
        <v>199855.95</v>
      </c>
      <c r="Q19" s="145">
        <v>25200</v>
      </c>
      <c r="R19" s="144"/>
      <c r="S19" s="144"/>
      <c r="T19" s="144"/>
    </row>
    <row r="20" spans="1:20" s="106" customFormat="1" ht="24.95" customHeight="1" thickBot="1" x14ac:dyDescent="0.3">
      <c r="A20" s="115">
        <v>14</v>
      </c>
      <c r="B20" s="142" t="s">
        <v>58</v>
      </c>
      <c r="C20" s="141"/>
      <c r="D20" s="141"/>
      <c r="E20" s="141"/>
      <c r="F20" s="141"/>
      <c r="G20" s="141"/>
      <c r="H20" s="141"/>
      <c r="I20" s="140"/>
      <c r="J20" s="140"/>
      <c r="K20" s="141"/>
      <c r="L20" s="141"/>
      <c r="M20" s="144"/>
      <c r="N20" s="144">
        <v>505251.35</v>
      </c>
      <c r="O20" s="144"/>
      <c r="P20" s="144"/>
      <c r="Q20" s="145"/>
      <c r="R20" s="144"/>
      <c r="S20" s="144"/>
      <c r="T20" s="144"/>
    </row>
    <row r="21" spans="1:20" s="106" customFormat="1" ht="24.95" customHeight="1" thickBot="1" x14ac:dyDescent="0.3">
      <c r="A21" s="115">
        <v>15</v>
      </c>
      <c r="B21" s="139" t="s">
        <v>59</v>
      </c>
      <c r="C21" s="141"/>
      <c r="D21" s="141"/>
      <c r="E21" s="141"/>
      <c r="F21" s="141"/>
      <c r="G21" s="141"/>
      <c r="H21" s="141"/>
      <c r="I21" s="140"/>
      <c r="J21" s="140"/>
      <c r="K21" s="141"/>
      <c r="L21" s="141"/>
      <c r="M21" s="144"/>
      <c r="N21" s="144">
        <v>90180.66</v>
      </c>
      <c r="O21" s="144"/>
      <c r="P21" s="144"/>
      <c r="Q21" s="145"/>
      <c r="R21" s="144"/>
      <c r="S21" s="144"/>
      <c r="T21" s="144"/>
    </row>
    <row r="22" spans="1:20" s="106" customFormat="1" ht="24.95" customHeight="1" thickBot="1" x14ac:dyDescent="0.3">
      <c r="A22" s="115">
        <v>16</v>
      </c>
      <c r="B22" s="140" t="s">
        <v>37</v>
      </c>
      <c r="C22" s="140">
        <v>141271.75</v>
      </c>
      <c r="D22" s="141"/>
      <c r="E22" s="141"/>
      <c r="F22" s="141"/>
      <c r="G22" s="141"/>
      <c r="H22" s="141"/>
      <c r="I22" s="141"/>
      <c r="J22" s="141"/>
      <c r="K22" s="141">
        <v>38125</v>
      </c>
      <c r="L22" s="141"/>
      <c r="M22" s="144"/>
      <c r="N22" s="144"/>
      <c r="O22" s="144">
        <v>450740.81</v>
      </c>
      <c r="P22" s="144">
        <v>556532.18000000005</v>
      </c>
      <c r="Q22" s="144"/>
      <c r="R22" s="144"/>
      <c r="S22" s="144"/>
      <c r="T22" s="144"/>
    </row>
    <row r="23" spans="1:20" s="106" customFormat="1" ht="24.95" customHeight="1" thickBot="1" x14ac:dyDescent="0.3">
      <c r="A23" s="115">
        <v>17</v>
      </c>
      <c r="B23" s="114" t="s">
        <v>23</v>
      </c>
      <c r="C23" s="141"/>
      <c r="D23" s="141"/>
      <c r="E23" s="141"/>
      <c r="F23" s="141"/>
      <c r="G23" s="141"/>
      <c r="H23" s="141"/>
      <c r="I23" s="140"/>
      <c r="J23" s="141">
        <v>157780</v>
      </c>
      <c r="K23" s="141"/>
      <c r="L23" s="141"/>
      <c r="M23" s="144"/>
      <c r="N23" s="144"/>
      <c r="O23" s="144">
        <v>288577.40000000002</v>
      </c>
      <c r="P23" s="144"/>
      <c r="Q23" s="144"/>
      <c r="R23" s="144"/>
      <c r="S23" s="144"/>
      <c r="T23" s="144"/>
    </row>
    <row r="24" spans="1:20" s="106" customFormat="1" ht="24.95" customHeight="1" thickBot="1" x14ac:dyDescent="0.3">
      <c r="A24" s="115">
        <v>18</v>
      </c>
      <c r="B24" s="140" t="s">
        <v>38</v>
      </c>
      <c r="C24" s="140">
        <v>182984</v>
      </c>
      <c r="D24" s="141"/>
      <c r="E24" s="141"/>
      <c r="F24" s="141"/>
      <c r="G24" s="141"/>
      <c r="H24" s="141"/>
      <c r="I24" s="141"/>
      <c r="J24" s="141"/>
      <c r="K24" s="141"/>
      <c r="L24" s="141"/>
      <c r="M24" s="144"/>
      <c r="N24" s="144"/>
      <c r="O24" s="144"/>
      <c r="P24" s="144"/>
      <c r="Q24" s="145">
        <v>72101</v>
      </c>
      <c r="R24" s="144"/>
      <c r="S24" s="144"/>
      <c r="T24" s="144"/>
    </row>
    <row r="25" spans="1:20" s="136" customFormat="1" ht="24.95" customHeight="1" thickBot="1" x14ac:dyDescent="0.3">
      <c r="A25" s="115">
        <v>19</v>
      </c>
      <c r="B25" s="114" t="s">
        <v>62</v>
      </c>
      <c r="C25" s="140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>
        <v>529266.04</v>
      </c>
      <c r="Q25" s="145"/>
      <c r="R25" s="141"/>
      <c r="S25" s="141"/>
      <c r="T25" s="141"/>
    </row>
    <row r="26" spans="1:20" s="136" customFormat="1" ht="24.95" customHeight="1" thickBot="1" x14ac:dyDescent="0.3">
      <c r="A26" s="115">
        <v>20</v>
      </c>
      <c r="B26" s="142" t="s">
        <v>44</v>
      </c>
      <c r="C26" s="141"/>
      <c r="D26" s="145">
        <v>676645.98</v>
      </c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>
        <v>42886.41</v>
      </c>
      <c r="R26" s="141"/>
      <c r="S26" s="141"/>
      <c r="T26" s="141"/>
    </row>
    <row r="27" spans="1:20" s="136" customFormat="1" ht="24.95" customHeight="1" thickBot="1" x14ac:dyDescent="0.3">
      <c r="A27" s="115">
        <v>21</v>
      </c>
      <c r="B27" s="142" t="s">
        <v>21</v>
      </c>
      <c r="C27" s="141"/>
      <c r="D27" s="141"/>
      <c r="E27" s="141"/>
      <c r="F27" s="141"/>
      <c r="G27" s="141"/>
      <c r="H27" s="141"/>
      <c r="I27" s="140">
        <v>299000</v>
      </c>
      <c r="J27" s="140"/>
      <c r="K27" s="141"/>
      <c r="L27" s="141"/>
      <c r="M27" s="141"/>
      <c r="N27" s="141">
        <v>266618.32</v>
      </c>
      <c r="O27" s="141"/>
      <c r="P27" s="141"/>
      <c r="Q27" s="141"/>
      <c r="R27" s="141"/>
      <c r="S27" s="141"/>
      <c r="T27" s="141"/>
    </row>
    <row r="28" spans="1:20" s="136" customFormat="1" ht="24.95" customHeight="1" thickBot="1" x14ac:dyDescent="0.3">
      <c r="A28" s="115">
        <v>22</v>
      </c>
      <c r="B28" s="140" t="s">
        <v>39</v>
      </c>
      <c r="C28" s="140"/>
      <c r="D28" s="141"/>
      <c r="E28" s="141"/>
      <c r="F28" s="141"/>
      <c r="G28" s="141"/>
      <c r="H28" s="141"/>
      <c r="I28" s="143"/>
      <c r="J28" s="141"/>
      <c r="K28" s="141"/>
      <c r="L28" s="141"/>
      <c r="M28" s="141"/>
      <c r="N28" s="141">
        <v>200000.34</v>
      </c>
      <c r="O28" s="141"/>
      <c r="P28" s="141"/>
      <c r="Q28" s="141"/>
      <c r="R28" s="141"/>
      <c r="S28" s="141"/>
      <c r="T28" s="141"/>
    </row>
    <row r="29" spans="1:20" s="136" customFormat="1" ht="24.95" customHeight="1" thickBot="1" x14ac:dyDescent="0.3">
      <c r="A29" s="115">
        <v>23</v>
      </c>
      <c r="B29" s="142" t="s">
        <v>45</v>
      </c>
      <c r="C29" s="141"/>
      <c r="D29" s="145">
        <v>24625.4</v>
      </c>
      <c r="E29" s="141"/>
      <c r="F29" s="141"/>
      <c r="G29" s="141"/>
      <c r="H29" s="141"/>
      <c r="I29" s="141"/>
      <c r="J29" s="141"/>
      <c r="K29" s="141"/>
      <c r="L29" s="141"/>
      <c r="M29" s="141">
        <v>3244</v>
      </c>
      <c r="N29" s="141">
        <v>116652.4</v>
      </c>
      <c r="O29" s="141"/>
      <c r="P29" s="306">
        <v>25000</v>
      </c>
      <c r="Q29" s="141"/>
      <c r="R29" s="141"/>
      <c r="S29" s="141"/>
      <c r="T29" s="141"/>
    </row>
    <row r="30" spans="1:20" s="136" customFormat="1" ht="24.95" customHeight="1" thickBot="1" x14ac:dyDescent="0.3">
      <c r="A30" s="115">
        <v>24</v>
      </c>
      <c r="B30" s="114" t="s">
        <v>26</v>
      </c>
      <c r="C30" s="141"/>
      <c r="D30" s="141"/>
      <c r="E30" s="141"/>
      <c r="F30" s="141"/>
      <c r="G30" s="141"/>
      <c r="H30" s="141"/>
      <c r="I30" s="140"/>
      <c r="J30" s="140"/>
      <c r="K30" s="141"/>
      <c r="L30" s="141"/>
      <c r="M30" s="141"/>
      <c r="N30" s="141">
        <v>190941.5</v>
      </c>
      <c r="O30" s="306">
        <v>460537.44</v>
      </c>
      <c r="P30" s="141"/>
      <c r="Q30" s="141"/>
      <c r="R30" s="141"/>
      <c r="S30" s="141"/>
      <c r="T30" s="141"/>
    </row>
    <row r="31" spans="1:20" s="108" customFormat="1" ht="24.95" customHeight="1" thickBot="1" x14ac:dyDescent="0.3">
      <c r="A31" s="115">
        <v>25</v>
      </c>
      <c r="B31" s="140" t="s">
        <v>40</v>
      </c>
      <c r="C31" s="140">
        <v>4700</v>
      </c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</row>
    <row r="32" spans="1:20" s="108" customFormat="1" ht="24.95" customHeight="1" thickBot="1" x14ac:dyDescent="0.3">
      <c r="A32" s="115">
        <v>26</v>
      </c>
      <c r="B32" s="114" t="s">
        <v>51</v>
      </c>
      <c r="C32" s="140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>
        <v>2032080.55</v>
      </c>
      <c r="O32" s="141"/>
      <c r="P32" s="141"/>
      <c r="Q32" s="145">
        <v>292324</v>
      </c>
      <c r="R32" s="141"/>
      <c r="S32" s="141"/>
      <c r="T32" s="141"/>
    </row>
    <row r="33" spans="1:20" s="108" customFormat="1" ht="24.95" customHeight="1" thickBot="1" x14ac:dyDescent="0.3">
      <c r="A33" s="115">
        <v>27</v>
      </c>
      <c r="B33" s="140" t="s">
        <v>41</v>
      </c>
      <c r="C33" s="140">
        <v>19114</v>
      </c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>
        <v>452905.09</v>
      </c>
      <c r="O33" s="141"/>
      <c r="P33" s="141"/>
      <c r="Q33" s="141"/>
      <c r="R33" s="141"/>
      <c r="S33" s="141"/>
      <c r="T33" s="141"/>
    </row>
    <row r="34" spans="1:20" s="108" customFormat="1" ht="24.95" customHeight="1" thickBot="1" x14ac:dyDescent="0.3">
      <c r="A34" s="115">
        <v>28</v>
      </c>
      <c r="B34" s="114" t="s">
        <v>27</v>
      </c>
      <c r="C34" s="141"/>
      <c r="D34" s="141"/>
      <c r="E34" s="141"/>
      <c r="F34" s="141"/>
      <c r="G34" s="141">
        <v>5211.79</v>
      </c>
      <c r="H34" s="141"/>
      <c r="I34" s="140"/>
      <c r="J34" s="140"/>
      <c r="K34" s="141"/>
      <c r="L34" s="141">
        <v>201250</v>
      </c>
      <c r="M34" s="141"/>
      <c r="N34" s="141">
        <v>1309480.1299999999</v>
      </c>
      <c r="O34" s="141"/>
      <c r="P34" s="141"/>
      <c r="Q34" s="141"/>
      <c r="R34" s="141"/>
      <c r="S34" s="141">
        <v>10241.85</v>
      </c>
      <c r="T34" s="141"/>
    </row>
    <row r="35" spans="1:20" s="108" customFormat="1" ht="24.95" customHeight="1" thickBot="1" x14ac:dyDescent="0.3">
      <c r="A35" s="448" t="s">
        <v>420</v>
      </c>
      <c r="B35" s="448"/>
      <c r="C35" s="146">
        <f>SUM(C7:C34)</f>
        <v>975639.36</v>
      </c>
      <c r="D35" s="146">
        <f>SUM(D7:D34)</f>
        <v>759076.8</v>
      </c>
      <c r="E35" s="146">
        <f>SUM(E7:E34)</f>
        <v>103797.84</v>
      </c>
      <c r="F35" s="146">
        <f>SUM(F7:F34)</f>
        <v>75206.3</v>
      </c>
      <c r="G35" s="146">
        <f>SUM(G7:G34)</f>
        <v>15211.79</v>
      </c>
      <c r="H35" s="146">
        <f t="shared" ref="H35" si="0">SUM(H7:H34)</f>
        <v>10000</v>
      </c>
      <c r="I35" s="146">
        <f t="shared" ref="I35:L35" si="1">SUM(I7:I34)</f>
        <v>666000</v>
      </c>
      <c r="J35" s="146">
        <f t="shared" si="1"/>
        <v>157780</v>
      </c>
      <c r="K35" s="146">
        <f t="shared" si="1"/>
        <v>38125</v>
      </c>
      <c r="L35" s="146">
        <f t="shared" si="1"/>
        <v>201250</v>
      </c>
      <c r="M35" s="146">
        <f t="shared" ref="M35" si="2">SUM(M7:M34)</f>
        <v>9344</v>
      </c>
      <c r="N35" s="146">
        <f t="shared" ref="N35:P35" si="3">SUM(N7:N34)</f>
        <v>7576221.3999999994</v>
      </c>
      <c r="O35" s="146">
        <f t="shared" si="3"/>
        <v>3743268.9499999997</v>
      </c>
      <c r="P35" s="146">
        <f t="shared" si="3"/>
        <v>1310654.1700000002</v>
      </c>
      <c r="Q35" s="146">
        <f t="shared" ref="Q35:R35" si="4">SUM(Q7:Q34)</f>
        <v>432511.41000000003</v>
      </c>
      <c r="R35" s="146">
        <f t="shared" si="4"/>
        <v>281979.28999999998</v>
      </c>
      <c r="S35" s="146">
        <f t="shared" ref="S35" si="5">SUM(S7:S34)</f>
        <v>12331.07</v>
      </c>
      <c r="T35" s="146">
        <f>SUM(T7:T34)</f>
        <v>18072.59</v>
      </c>
    </row>
    <row r="36" spans="1:20" s="108" customFormat="1" ht="24.95" customHeight="1" thickBot="1" x14ac:dyDescent="0.3">
      <c r="A36" s="448" t="s">
        <v>416</v>
      </c>
      <c r="B36" s="448"/>
      <c r="C36" s="115">
        <f t="shared" ref="C36:I36" si="6">COUNT(C7:C34)</f>
        <v>12</v>
      </c>
      <c r="D36" s="115">
        <f t="shared" si="6"/>
        <v>3</v>
      </c>
      <c r="E36" s="115">
        <f t="shared" si="6"/>
        <v>3</v>
      </c>
      <c r="F36" s="115">
        <f t="shared" si="6"/>
        <v>1</v>
      </c>
      <c r="G36" s="115">
        <f t="shared" si="6"/>
        <v>2</v>
      </c>
      <c r="H36" s="115">
        <f t="shared" si="6"/>
        <v>1</v>
      </c>
      <c r="I36" s="115">
        <f t="shared" si="6"/>
        <v>4</v>
      </c>
      <c r="J36" s="115">
        <f t="shared" ref="J36:P36" si="7">COUNT(J7:J34)</f>
        <v>1</v>
      </c>
      <c r="K36" s="115">
        <f t="shared" si="7"/>
        <v>1</v>
      </c>
      <c r="L36" s="115">
        <f t="shared" si="7"/>
        <v>1</v>
      </c>
      <c r="M36" s="115">
        <f t="shared" si="7"/>
        <v>2</v>
      </c>
      <c r="N36" s="115">
        <f t="shared" si="7"/>
        <v>12</v>
      </c>
      <c r="O36" s="115">
        <f t="shared" si="7"/>
        <v>6</v>
      </c>
      <c r="P36" s="115">
        <f t="shared" si="7"/>
        <v>4</v>
      </c>
      <c r="Q36" s="115">
        <f>COUNT(Q7:Q34)</f>
        <v>4</v>
      </c>
      <c r="R36" s="115">
        <f>COUNT(R7:R34)</f>
        <v>2</v>
      </c>
      <c r="S36" s="115">
        <f>COUNT(S7:S34)</f>
        <v>2</v>
      </c>
      <c r="T36" s="115">
        <f>COUNT(T7:T34)</f>
        <v>3</v>
      </c>
    </row>
  </sheetData>
  <sortState ref="B13:L34">
    <sortCondition ref="B13:B34"/>
  </sortState>
  <mergeCells count="28">
    <mergeCell ref="S1:T1"/>
    <mergeCell ref="I4:P4"/>
    <mergeCell ref="A3:T3"/>
    <mergeCell ref="A2:T2"/>
    <mergeCell ref="Q4:R4"/>
    <mergeCell ref="S4:T4"/>
    <mergeCell ref="A4:A6"/>
    <mergeCell ref="B4:B6"/>
    <mergeCell ref="D5:D6"/>
    <mergeCell ref="C5:C6"/>
    <mergeCell ref="L5:L6"/>
    <mergeCell ref="H5:H6"/>
    <mergeCell ref="A35:B35"/>
    <mergeCell ref="A36:B36"/>
    <mergeCell ref="C4:H4"/>
    <mergeCell ref="S5:T5"/>
    <mergeCell ref="P5:P6"/>
    <mergeCell ref="O5:O6"/>
    <mergeCell ref="N5:N6"/>
    <mergeCell ref="M5:M6"/>
    <mergeCell ref="K5:K6"/>
    <mergeCell ref="J5:J6"/>
    <mergeCell ref="I5:I6"/>
    <mergeCell ref="R5:R6"/>
    <mergeCell ref="Q5:Q6"/>
    <mergeCell ref="G5:G6"/>
    <mergeCell ref="F5:F6"/>
    <mergeCell ref="E5:E6"/>
  </mergeCells>
  <pageMargins left="0.25" right="0.25" top="0.75" bottom="0.75" header="0.3" footer="0.3"/>
  <pageSetup scale="46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zoomScale="85" zoomScaleNormal="85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A23" sqref="A23:XFD23"/>
    </sheetView>
  </sheetViews>
  <sheetFormatPr defaultColWidth="9.28515625" defaultRowHeight="20.100000000000001" customHeight="1" x14ac:dyDescent="0.25"/>
  <cols>
    <col min="1" max="1" width="65.7109375" style="4" bestFit="1" customWidth="1"/>
    <col min="2" max="2" width="12.7109375" style="4" customWidth="1"/>
    <col min="3" max="3" width="4.7109375" style="16" bestFit="1" customWidth="1"/>
    <col min="4" max="4" width="13.28515625" style="4" bestFit="1" customWidth="1"/>
    <col min="5" max="5" width="6" style="16" bestFit="1" customWidth="1"/>
    <col min="6" max="6" width="13.28515625" style="4" bestFit="1" customWidth="1"/>
    <col min="7" max="7" width="7.28515625" style="16" customWidth="1"/>
    <col min="8" max="8" width="12" style="4" customWidth="1"/>
    <col min="9" max="9" width="9.28515625" style="4"/>
    <col min="10" max="10" width="14" style="4" customWidth="1"/>
    <col min="11" max="11" width="9.28515625" style="4"/>
    <col min="12" max="12" width="13.28515625" style="4" bestFit="1" customWidth="1"/>
    <col min="13" max="13" width="9.28515625" style="4"/>
    <col min="14" max="14" width="13.28515625" style="4" bestFit="1" customWidth="1"/>
    <col min="15" max="15" width="9.28515625" style="4"/>
    <col min="16" max="16" width="13.28515625" style="4" bestFit="1" customWidth="1"/>
    <col min="17" max="17" width="9.28515625" style="4"/>
    <col min="18" max="18" width="13.28515625" style="4" bestFit="1" customWidth="1"/>
    <col min="19" max="19" width="4.28515625" style="16" customWidth="1"/>
    <col min="20" max="20" width="14.28515625" style="4" customWidth="1"/>
    <col min="21" max="21" width="9.28515625" style="4"/>
    <col min="22" max="22" width="13.28515625" style="4" bestFit="1" customWidth="1"/>
    <col min="23" max="23" width="9.28515625" style="4"/>
    <col min="24" max="24" width="13.28515625" style="4" bestFit="1" customWidth="1"/>
    <col min="25" max="25" width="2.28515625" style="16" bestFit="1" customWidth="1"/>
    <col min="26" max="26" width="13.28515625" style="4" bestFit="1" customWidth="1"/>
    <col min="27" max="27" width="2.28515625" style="16" bestFit="1" customWidth="1"/>
    <col min="28" max="28" width="14.28515625" style="4" customWidth="1"/>
    <col min="29" max="29" width="9.28515625" style="4"/>
    <col min="30" max="30" width="11.7109375" style="4" bestFit="1" customWidth="1"/>
    <col min="31" max="16384" width="9.28515625" style="4"/>
  </cols>
  <sheetData>
    <row r="1" spans="1:31" s="22" customFormat="1" ht="30.75" customHeight="1" x14ac:dyDescent="0.25">
      <c r="B1" s="457" t="s">
        <v>221</v>
      </c>
      <c r="C1" s="457"/>
      <c r="D1" s="457" t="s">
        <v>371</v>
      </c>
      <c r="E1" s="457"/>
      <c r="F1" s="457" t="s">
        <v>372</v>
      </c>
      <c r="G1" s="457"/>
      <c r="H1" s="456" t="s">
        <v>375</v>
      </c>
      <c r="I1" s="13"/>
      <c r="J1" s="31" t="s">
        <v>376</v>
      </c>
      <c r="K1" s="13"/>
      <c r="L1" s="22" t="s">
        <v>378</v>
      </c>
      <c r="N1" s="7" t="s">
        <v>379</v>
      </c>
      <c r="O1" s="7"/>
      <c r="P1" s="7" t="s">
        <v>381</v>
      </c>
      <c r="R1" s="22" t="s">
        <v>382</v>
      </c>
      <c r="S1" s="17"/>
      <c r="T1" s="22" t="s">
        <v>383</v>
      </c>
      <c r="V1" s="22" t="s">
        <v>384</v>
      </c>
      <c r="X1" s="22" t="s">
        <v>385</v>
      </c>
      <c r="Y1" s="17"/>
      <c r="Z1" s="22" t="s">
        <v>386</v>
      </c>
      <c r="AA1" s="17"/>
      <c r="AB1" s="22" t="s">
        <v>387</v>
      </c>
      <c r="AD1" s="22" t="s">
        <v>388</v>
      </c>
    </row>
    <row r="2" spans="1:31" ht="20.100000000000001" customHeight="1" x14ac:dyDescent="0.25">
      <c r="B2" s="457"/>
      <c r="C2" s="457"/>
      <c r="D2" s="457"/>
      <c r="E2" s="457"/>
      <c r="F2" s="457"/>
      <c r="G2" s="457"/>
      <c r="H2" s="456"/>
      <c r="I2" s="2"/>
      <c r="J2" s="2"/>
      <c r="K2" s="2"/>
    </row>
    <row r="3" spans="1:31" ht="20.100000000000001" customHeight="1" x14ac:dyDescent="0.25">
      <c r="A3" s="28" t="s">
        <v>72</v>
      </c>
      <c r="B3" s="2"/>
      <c r="C3" s="12"/>
      <c r="D3" s="2"/>
      <c r="E3" s="12"/>
      <c r="F3" s="1">
        <f>'BONO REGION'!E17</f>
        <v>431093.48</v>
      </c>
      <c r="G3" s="12">
        <f>'BONO REGION'!E18</f>
        <v>1</v>
      </c>
      <c r="H3" s="2"/>
      <c r="I3" s="2"/>
      <c r="J3" s="2"/>
      <c r="K3" s="2"/>
    </row>
    <row r="4" spans="1:31" ht="20.100000000000001" customHeight="1" x14ac:dyDescent="0.25">
      <c r="A4" s="28" t="s">
        <v>17</v>
      </c>
      <c r="B4" s="3">
        <f>'AHAFO '!H12</f>
        <v>414000</v>
      </c>
      <c r="C4" s="25">
        <f>'AHAFO '!H13</f>
        <v>1</v>
      </c>
      <c r="D4" s="26">
        <f>'ASHANTI REGION'!I35</f>
        <v>666000</v>
      </c>
      <c r="E4" s="12">
        <f>'ASHANTI REGION'!I36</f>
        <v>4</v>
      </c>
      <c r="F4" s="1"/>
      <c r="G4" s="12"/>
      <c r="H4" s="3">
        <f>'BONO EAST '!F17</f>
        <v>2070000</v>
      </c>
      <c r="I4" s="2">
        <f>'BONO EAST '!F18</f>
        <v>5</v>
      </c>
      <c r="J4" s="3">
        <f>CENTRAL!K27+CENTRAL!L27</f>
        <v>203550</v>
      </c>
      <c r="K4" s="2">
        <f>CENTRAL!K28+CENTRAL!L28</f>
        <v>2</v>
      </c>
      <c r="N4" s="24">
        <f>'GREATER ACCRA '!M25</f>
        <v>517500</v>
      </c>
      <c r="O4" s="4">
        <f>'GREATER ACCRA '!M26</f>
        <v>1</v>
      </c>
      <c r="P4" s="24">
        <f>'NORTH EAST'!G11</f>
        <v>740600</v>
      </c>
      <c r="Q4" s="4">
        <f>'NORTH EAST'!G12</f>
        <v>3</v>
      </c>
      <c r="V4" s="24">
        <f>'UPPER EAST '!G19</f>
        <v>1942350</v>
      </c>
      <c r="W4" s="4">
        <f>'UPPER EAST '!G20</f>
        <v>7</v>
      </c>
      <c r="X4" s="24">
        <f>'UPPER WEST '!I18</f>
        <v>331200</v>
      </c>
      <c r="Y4" s="16">
        <f>'UPPER WEST '!I19</f>
        <v>1</v>
      </c>
    </row>
    <row r="5" spans="1:31" s="38" customFormat="1" ht="20.100000000000001" customHeight="1" x14ac:dyDescent="0.25">
      <c r="A5" s="39" t="s">
        <v>10</v>
      </c>
      <c r="B5" s="35">
        <f>'AHAFO '!I12</f>
        <v>298437.5</v>
      </c>
      <c r="C5" s="44">
        <f>'AHAFO '!I13</f>
        <v>2</v>
      </c>
      <c r="D5" s="41">
        <f>'ASHANTI REGION'!K35</f>
        <v>38125</v>
      </c>
      <c r="E5" s="40">
        <f>'ASHANTI REGION'!K36</f>
        <v>1</v>
      </c>
      <c r="F5" s="42"/>
      <c r="G5" s="40"/>
      <c r="H5" s="36"/>
      <c r="I5" s="36"/>
      <c r="J5" s="36"/>
      <c r="K5" s="36"/>
      <c r="S5" s="43"/>
      <c r="Y5" s="43"/>
      <c r="AA5" s="43"/>
    </row>
    <row r="6" spans="1:31" s="38" customFormat="1" ht="20.100000000000001" customHeight="1" x14ac:dyDescent="0.25">
      <c r="A6" s="19" t="s">
        <v>359</v>
      </c>
      <c r="B6" s="35"/>
      <c r="C6" s="44"/>
      <c r="D6" s="41"/>
      <c r="E6" s="40"/>
      <c r="F6" s="42"/>
      <c r="G6" s="40"/>
      <c r="H6" s="36"/>
      <c r="I6" s="36"/>
      <c r="J6" s="36"/>
      <c r="K6" s="36"/>
      <c r="N6" s="45">
        <f>'GREATER ACCRA '!N25</f>
        <v>300000</v>
      </c>
      <c r="O6" s="38">
        <f>'GREATER ACCRA '!N26</f>
        <v>1</v>
      </c>
      <c r="S6" s="43"/>
      <c r="Y6" s="43"/>
      <c r="AA6" s="43"/>
    </row>
    <row r="7" spans="1:31" ht="20.100000000000001" customHeight="1" x14ac:dyDescent="0.25">
      <c r="A7" s="28" t="s">
        <v>374</v>
      </c>
      <c r="B7" s="3">
        <f>'AHAFO '!J12</f>
        <v>13800</v>
      </c>
      <c r="C7" s="25">
        <f>'AHAFO '!J13</f>
        <v>1</v>
      </c>
      <c r="D7" s="26"/>
      <c r="E7" s="12"/>
      <c r="F7" s="1">
        <f>'BONO REGION'!F17+'BONO REGION'!G17+'BONO REGION'!H17</f>
        <v>118462.89</v>
      </c>
      <c r="G7" s="12">
        <f>'BONO REGION'!F18+'BONO REGION'!G18+'BONO REGION'!H18</f>
        <v>3</v>
      </c>
      <c r="H7" s="2"/>
      <c r="I7" s="2"/>
      <c r="J7" s="2"/>
      <c r="K7" s="2"/>
      <c r="L7" s="24">
        <f>'EASTERN '!H32</f>
        <v>191666.67</v>
      </c>
      <c r="M7" s="4">
        <f>'EASTERN '!H33</f>
        <v>1</v>
      </c>
      <c r="N7" s="24">
        <f>'GREATER ACCRA '!N25</f>
        <v>300000</v>
      </c>
      <c r="O7" s="4">
        <f>'GREATER ACCRA '!O26</f>
        <v>1</v>
      </c>
      <c r="T7" s="23">
        <f>SAVANNAH!H14</f>
        <v>4100</v>
      </c>
      <c r="U7" s="4">
        <f>SAVANNAH!H15</f>
        <v>1</v>
      </c>
      <c r="X7" s="24">
        <f>'UPPER WEST '!J18</f>
        <v>212750</v>
      </c>
      <c r="Y7" s="16">
        <f>'UPPER WEST '!J19</f>
        <v>1</v>
      </c>
      <c r="Z7" s="24">
        <f>' VOLTA'!J20</f>
        <v>14478.34</v>
      </c>
      <c r="AA7" s="16">
        <f>' VOLTA'!J21</f>
        <v>1</v>
      </c>
      <c r="AB7" s="23">
        <f>WESTERN!N24</f>
        <v>507500</v>
      </c>
      <c r="AC7" s="4">
        <f>WESTERN!N25</f>
        <v>5</v>
      </c>
      <c r="AD7" s="23">
        <f>'WESTERN NORTH '!K15+'WESTERN NORTH '!L15</f>
        <v>362374.5</v>
      </c>
      <c r="AE7" s="4">
        <f>'WESTERN NORTH '!K16+'WESTERN NORTH '!L16</f>
        <v>3</v>
      </c>
    </row>
    <row r="8" spans="1:31" ht="15" x14ac:dyDescent="0.25">
      <c r="A8" s="30" t="s">
        <v>0</v>
      </c>
      <c r="B8" s="21">
        <f>'AHAFO '!C12</f>
        <v>4440179.24</v>
      </c>
      <c r="C8" s="12">
        <f>'AHAFO '!C13</f>
        <v>3</v>
      </c>
      <c r="D8" s="2"/>
      <c r="E8" s="12"/>
      <c r="F8" s="1">
        <f>'BONO REGION'!D17</f>
        <v>103442.97</v>
      </c>
      <c r="G8" s="12">
        <f>'BONO REGION'!D18</f>
        <v>1</v>
      </c>
      <c r="H8" s="3">
        <f>'BONO EAST '!C17</f>
        <v>164556.54999999999</v>
      </c>
      <c r="I8" s="2">
        <f>'BONO EAST '!C18</f>
        <v>2</v>
      </c>
      <c r="J8" s="3">
        <f>CENTRAL!I27</f>
        <v>211163.89</v>
      </c>
      <c r="K8" s="2">
        <f>CENTRAL!I28</f>
        <v>2</v>
      </c>
      <c r="P8" s="24">
        <f>'NORTH EAST'!D11</f>
        <v>2094544.62</v>
      </c>
      <c r="Q8" s="4">
        <f>'NORTH EAST'!D12</f>
        <v>1</v>
      </c>
      <c r="R8" s="24">
        <f>'OTI '!C12</f>
        <v>635014.26</v>
      </c>
      <c r="S8" s="16">
        <f>'OTI '!C13</f>
        <v>3</v>
      </c>
      <c r="V8" s="24">
        <f>'UPPER EAST '!C19</f>
        <v>1471727.69</v>
      </c>
      <c r="W8" s="4">
        <f>'UPPER EAST '!C20</f>
        <v>2</v>
      </c>
      <c r="X8" s="24">
        <f>'UPPER WEST '!G18</f>
        <v>2300887.5099999998</v>
      </c>
      <c r="Y8" s="16">
        <f>'UPPER WEST '!G19</f>
        <v>4</v>
      </c>
      <c r="Z8" s="24">
        <f>' VOLTA'!C20</f>
        <v>289911.02</v>
      </c>
      <c r="AA8" s="16">
        <f>' VOLTA'!C21</f>
        <v>1</v>
      </c>
      <c r="AB8" s="23">
        <f>WESTERN!E24</f>
        <v>3140311.6399999997</v>
      </c>
      <c r="AC8" s="4">
        <f>WESTERN!E25</f>
        <v>4</v>
      </c>
      <c r="AD8" s="23">
        <f>'WESTERN NORTH '!E15</f>
        <v>1321089.5</v>
      </c>
      <c r="AE8" s="4">
        <f>'WESTERN NORTH '!E16</f>
        <v>4</v>
      </c>
    </row>
    <row r="9" spans="1:31" ht="15" x14ac:dyDescent="0.25">
      <c r="A9" s="28" t="s">
        <v>6</v>
      </c>
      <c r="B9" s="3">
        <f>'AHAFO '!F12</f>
        <v>227670.58</v>
      </c>
      <c r="C9" s="25">
        <f>'AHAFO '!F13</f>
        <v>2</v>
      </c>
      <c r="D9" s="2"/>
      <c r="E9" s="12"/>
      <c r="F9" s="1"/>
      <c r="G9" s="12"/>
      <c r="H9" s="2"/>
      <c r="I9" s="2"/>
      <c r="J9" s="2"/>
      <c r="K9" s="2"/>
      <c r="L9" s="24">
        <f>'EASTERN '!E32</f>
        <v>187884.4</v>
      </c>
      <c r="M9" s="4">
        <f>'EASTERN '!E33</f>
        <v>4</v>
      </c>
    </row>
    <row r="10" spans="1:31" ht="20.100000000000001" customHeight="1" x14ac:dyDescent="0.25">
      <c r="A10" s="28" t="s">
        <v>8</v>
      </c>
      <c r="B10" s="3">
        <f>'AHAFO '!G12</f>
        <v>29491.3</v>
      </c>
      <c r="C10" s="25">
        <f>'AHAFO '!G13</f>
        <v>1</v>
      </c>
      <c r="D10" s="2"/>
      <c r="E10" s="12"/>
      <c r="F10" s="1"/>
      <c r="G10" s="12"/>
      <c r="H10" s="3">
        <f>'BONO EAST '!E17</f>
        <v>33021.599999999999</v>
      </c>
      <c r="I10" s="2">
        <f>'BONO EAST '!E18</f>
        <v>1</v>
      </c>
      <c r="J10" s="2"/>
      <c r="K10" s="2"/>
      <c r="P10" s="24">
        <f>'NORTH EAST'!E11</f>
        <v>44989.02</v>
      </c>
      <c r="Q10" s="4">
        <f>'NORTH EAST'!E12</f>
        <v>1</v>
      </c>
      <c r="T10" s="23">
        <f>SAVANNAH!C14</f>
        <v>52311.770000000004</v>
      </c>
      <c r="U10" s="4">
        <f>SAVANNAH!C15</f>
        <v>2</v>
      </c>
      <c r="V10" s="24">
        <f>'UPPER EAST '!D19</f>
        <v>164997.87</v>
      </c>
      <c r="W10" s="4">
        <f>'UPPER EAST '!D20</f>
        <v>2</v>
      </c>
      <c r="Z10" s="24">
        <f>' VOLTA'!H20</f>
        <v>33379.71</v>
      </c>
      <c r="AA10" s="16">
        <f>' VOLTA'!H21</f>
        <v>1</v>
      </c>
    </row>
    <row r="11" spans="1:31" ht="20.100000000000001" customHeight="1" x14ac:dyDescent="0.25">
      <c r="A11" s="28" t="s">
        <v>22</v>
      </c>
      <c r="B11" s="6"/>
      <c r="C11" s="12"/>
      <c r="D11" s="26">
        <f>'ASHANTI REGION'!J35</f>
        <v>157780</v>
      </c>
      <c r="E11" s="12">
        <f>'ASHANTI REGION'!J36</f>
        <v>1</v>
      </c>
      <c r="F11" s="1"/>
      <c r="G11" s="12"/>
      <c r="H11" s="2"/>
      <c r="I11" s="2"/>
      <c r="J11" s="2"/>
      <c r="K11" s="2"/>
    </row>
    <row r="12" spans="1:31" ht="20.100000000000001" customHeight="1" x14ac:dyDescent="0.25">
      <c r="A12" s="28" t="s">
        <v>25</v>
      </c>
      <c r="B12" s="6"/>
      <c r="C12" s="12"/>
      <c r="D12" s="26">
        <f>'ASHANTI REGION'!L35</f>
        <v>201250</v>
      </c>
      <c r="E12" s="12">
        <f>'ASHANTI REGION'!L36</f>
        <v>1</v>
      </c>
      <c r="F12" s="1"/>
      <c r="G12" s="12"/>
      <c r="H12" s="2"/>
      <c r="I12" s="2"/>
      <c r="J12" s="2"/>
      <c r="K12" s="2"/>
    </row>
    <row r="13" spans="1:31" ht="20.100000000000001" customHeight="1" x14ac:dyDescent="0.25">
      <c r="A13" s="29" t="s">
        <v>28</v>
      </c>
      <c r="B13" s="18">
        <f>'AHAFO '!E12</f>
        <v>17750</v>
      </c>
      <c r="C13" s="12">
        <f>'AHAFO '!E13</f>
        <v>1</v>
      </c>
      <c r="D13" s="26">
        <f>'ASHANTI REGION'!C35</f>
        <v>975639.36</v>
      </c>
      <c r="E13" s="12">
        <f>'ASHANTI REGION'!C36</f>
        <v>12</v>
      </c>
      <c r="F13" s="1">
        <f>'BONO REGION'!C17</f>
        <v>272786</v>
      </c>
      <c r="G13" s="12">
        <f>'BONO REGION'!C18</f>
        <v>3</v>
      </c>
      <c r="H13" s="3">
        <f>'BONO EAST '!D17</f>
        <v>323187.5</v>
      </c>
      <c r="I13" s="2">
        <f>'BONO EAST '!D18</f>
        <v>1</v>
      </c>
      <c r="J13" s="3">
        <f>CENTRAL!G27</f>
        <v>38778.5</v>
      </c>
      <c r="K13" s="2">
        <f>CENTRAL!G28</f>
        <v>1</v>
      </c>
      <c r="L13" s="24">
        <f>'EASTERN '!D32</f>
        <v>630218.59</v>
      </c>
      <c r="M13" s="4">
        <f>'EASTERN '!D33</f>
        <v>7</v>
      </c>
      <c r="N13" s="24">
        <f>'GREATER ACCRA '!C25</f>
        <v>373659.25</v>
      </c>
      <c r="O13" s="4">
        <f>'GREATER ACCRA '!C26</f>
        <v>5</v>
      </c>
      <c r="R13" s="24">
        <f>'OTI '!D12</f>
        <v>31650</v>
      </c>
      <c r="S13" s="16">
        <f>'OTI '!D13</f>
        <v>2</v>
      </c>
      <c r="Z13" s="24">
        <f>' VOLTA'!D20+' VOLTA'!E20</f>
        <v>273679.52</v>
      </c>
      <c r="AA13" s="16">
        <f>' VOLTA'!E21+1</f>
        <v>5</v>
      </c>
      <c r="AB13" s="23">
        <f>WESTERN!C24</f>
        <v>1267348.52</v>
      </c>
      <c r="AC13" s="4">
        <f>WESTERN!C25</f>
        <v>9</v>
      </c>
      <c r="AD13" s="23">
        <f>'WESTERN NORTH '!C15</f>
        <v>535026.1</v>
      </c>
      <c r="AE13" s="4">
        <f>'WESTERN NORTH '!C16</f>
        <v>8</v>
      </c>
    </row>
    <row r="14" spans="1:31" ht="20.100000000000001" customHeight="1" x14ac:dyDescent="0.25">
      <c r="A14" s="30" t="s">
        <v>43</v>
      </c>
      <c r="B14" s="20"/>
      <c r="C14" s="12"/>
      <c r="D14" s="26">
        <f>'ASHANTI REGION'!D35</f>
        <v>759076.8</v>
      </c>
      <c r="E14" s="12">
        <f>'ASHANTI REGION'!D36</f>
        <v>3</v>
      </c>
      <c r="F14" s="1"/>
      <c r="G14" s="12"/>
      <c r="H14" s="2"/>
      <c r="I14" s="2"/>
      <c r="J14" s="2"/>
      <c r="K14" s="2"/>
      <c r="X14" s="24">
        <f>'UPPER WEST '!H18</f>
        <v>433660.09</v>
      </c>
      <c r="Y14" s="16">
        <f>'UPPER WEST '!H19</f>
        <v>2</v>
      </c>
    </row>
    <row r="15" spans="1:31" ht="20.100000000000001" customHeight="1" x14ac:dyDescent="0.25">
      <c r="A15" s="30" t="s">
        <v>46</v>
      </c>
      <c r="B15" s="20"/>
      <c r="C15" s="12"/>
      <c r="D15" s="26">
        <f>'ASHANTI REGION'!E35</f>
        <v>103797.84</v>
      </c>
      <c r="E15" s="12">
        <f>'ASHANTI REGION'!E36</f>
        <v>3</v>
      </c>
      <c r="F15" s="1"/>
      <c r="G15" s="12"/>
      <c r="H15" s="2"/>
      <c r="I15" s="2"/>
      <c r="J15" s="3">
        <f>CENTRAL!E27</f>
        <v>176963</v>
      </c>
      <c r="K15" s="2">
        <f>CENTRAL!E28</f>
        <v>2</v>
      </c>
      <c r="N15" s="24">
        <f>'GREATER ACCRA '!E25</f>
        <v>37613.18</v>
      </c>
      <c r="O15" s="4">
        <f>'GREATER ACCRA '!E26</f>
        <v>1</v>
      </c>
      <c r="R15" s="24">
        <f>'OTI '!E12</f>
        <v>63278.53</v>
      </c>
      <c r="S15" s="16">
        <f>'OTI '!E13</f>
        <v>2</v>
      </c>
    </row>
    <row r="16" spans="1:31" ht="20.100000000000001" customHeight="1" x14ac:dyDescent="0.25">
      <c r="A16" s="28" t="s">
        <v>47</v>
      </c>
      <c r="B16" s="6"/>
      <c r="C16" s="12"/>
      <c r="D16" s="26">
        <f>'ASHANTI REGION'!F35</f>
        <v>75206.3</v>
      </c>
      <c r="E16" s="12">
        <f>'ASHANTI REGION'!F36</f>
        <v>1</v>
      </c>
      <c r="F16" s="1"/>
      <c r="G16" s="12"/>
      <c r="H16" s="2"/>
      <c r="I16" s="2"/>
      <c r="J16" s="2"/>
      <c r="K16" s="2"/>
      <c r="N16" s="24">
        <f>'GREATER ACCRA '!D25</f>
        <v>227587</v>
      </c>
      <c r="O16" s="4">
        <f>'GREATER ACCRA '!D26</f>
        <v>2</v>
      </c>
      <c r="Z16" s="24">
        <f>' VOLTA'!F20</f>
        <v>90437.95</v>
      </c>
      <c r="AA16" s="16">
        <f>' VOLTA'!F21</f>
        <v>1</v>
      </c>
      <c r="AB16" s="23">
        <f>WESTERN!D24</f>
        <v>352381.89</v>
      </c>
      <c r="AC16" s="4">
        <f>WESTERN!D25</f>
        <v>3</v>
      </c>
      <c r="AD16" s="23">
        <f>'WESTERN NORTH '!D15</f>
        <v>2998</v>
      </c>
      <c r="AE16" s="4">
        <f>'WESTERN NORTH '!D16</f>
        <v>1</v>
      </c>
    </row>
    <row r="17" spans="1:31" ht="20.100000000000001" customHeight="1" x14ac:dyDescent="0.25">
      <c r="A17" s="28" t="s">
        <v>284</v>
      </c>
      <c r="B17" s="5">
        <f>'AHAFO '!D12</f>
        <v>584937.71</v>
      </c>
      <c r="C17" s="12">
        <f>'AHAFO '!D13</f>
        <v>1</v>
      </c>
      <c r="D17" s="26">
        <f>'ASHANTI REGION'!G35</f>
        <v>15211.79</v>
      </c>
      <c r="E17" s="12">
        <f>'ASHANTI REGION'!G36</f>
        <v>2</v>
      </c>
      <c r="F17" s="1"/>
      <c r="G17" s="12"/>
      <c r="H17" s="2"/>
      <c r="I17" s="2"/>
      <c r="J17" s="3">
        <f>CENTRAL!C27</f>
        <v>703708.38</v>
      </c>
      <c r="K17" s="2">
        <f>CENTRAL!C28</f>
        <v>4</v>
      </c>
      <c r="L17" s="24">
        <f>'EASTERN '!C32</f>
        <v>1790933.9300000002</v>
      </c>
      <c r="M17" s="4">
        <f>'EASTERN '!C33</f>
        <v>2</v>
      </c>
      <c r="P17" s="24">
        <f>'NORTH EAST'!C11</f>
        <v>798018.98</v>
      </c>
      <c r="Q17" s="4">
        <f>'NORTH EAST'!C12</f>
        <v>1</v>
      </c>
      <c r="T17" s="23">
        <f>SAVANNAH!D14</f>
        <v>26000</v>
      </c>
      <c r="U17" s="4">
        <f>SAVANNAH!D15</f>
        <v>1</v>
      </c>
      <c r="V17" s="24">
        <f>'UPPER EAST '!E19</f>
        <v>213130.31</v>
      </c>
      <c r="W17" s="4">
        <f>'UPPER EAST '!E20</f>
        <v>1</v>
      </c>
      <c r="X17" s="24">
        <f>'UPPER WEST '!C18+'UPPER WEST '!D18</f>
        <v>657355.84</v>
      </c>
      <c r="Y17" s="16">
        <f>'UPPER WEST '!C19</f>
        <v>2</v>
      </c>
      <c r="Z17" s="24">
        <f>' VOLTA'!G20</f>
        <v>224046.24</v>
      </c>
      <c r="AA17" s="16">
        <f>' VOLTA'!G21</f>
        <v>2</v>
      </c>
      <c r="AB17" s="23">
        <f>WESTERN!F24</f>
        <v>429533.52999999997</v>
      </c>
      <c r="AC17" s="4">
        <f>WESTERN!F25</f>
        <v>2</v>
      </c>
      <c r="AD17" s="23">
        <f>'WESTERN NORTH '!F15</f>
        <v>540614.81000000006</v>
      </c>
      <c r="AE17" s="4">
        <f>'WESTERN NORTH '!F16</f>
        <v>3</v>
      </c>
    </row>
    <row r="18" spans="1:31" ht="20.100000000000001" customHeight="1" x14ac:dyDescent="0.25">
      <c r="A18" s="28" t="s">
        <v>49</v>
      </c>
      <c r="B18" s="6"/>
      <c r="C18" s="12"/>
      <c r="D18" s="26">
        <f>'ASHANTI REGION'!H35</f>
        <v>10000</v>
      </c>
      <c r="E18" s="12">
        <f>'ASHANTI REGION'!H36</f>
        <v>1</v>
      </c>
      <c r="F18" s="1"/>
      <c r="G18" s="12"/>
      <c r="H18" s="2"/>
      <c r="I18" s="2"/>
      <c r="J18" s="3">
        <f>CENTRAL!N27</f>
        <v>145843.20000000001</v>
      </c>
      <c r="K18" s="2">
        <f>CENTRAL!N28</f>
        <v>3</v>
      </c>
      <c r="L18" s="33">
        <f>'EASTERN '!F32</f>
        <v>40000</v>
      </c>
      <c r="M18" s="4">
        <f>'EASTERN '!F33</f>
        <v>1</v>
      </c>
      <c r="T18" s="23">
        <f>SAVANNAH!G14</f>
        <v>55200</v>
      </c>
      <c r="U18" s="4">
        <f>SAVANNAH!G15</f>
        <v>1</v>
      </c>
      <c r="AB18" s="23">
        <f>WESTERN!L24</f>
        <v>85684.95</v>
      </c>
      <c r="AC18" s="4">
        <f>WESTERN!L25</f>
        <v>1</v>
      </c>
    </row>
    <row r="19" spans="1:31" ht="20.100000000000001" customHeight="1" x14ac:dyDescent="0.25">
      <c r="A19" s="28" t="s">
        <v>50</v>
      </c>
      <c r="B19" s="6"/>
      <c r="C19" s="12"/>
      <c r="D19" s="26">
        <f>'ASHANTI REGION'!M35</f>
        <v>9344</v>
      </c>
      <c r="E19" s="27">
        <f>'ASHANTI REGION'!M36</f>
        <v>2</v>
      </c>
      <c r="F19" s="1"/>
      <c r="G19" s="12"/>
      <c r="H19" s="2"/>
      <c r="I19" s="2"/>
      <c r="J19" s="2"/>
      <c r="K19" s="2"/>
    </row>
    <row r="20" spans="1:31" ht="20.100000000000001" customHeight="1" x14ac:dyDescent="0.25">
      <c r="A20" s="28"/>
      <c r="B20" s="6"/>
      <c r="C20" s="12"/>
      <c r="D20" s="26"/>
      <c r="E20" s="27"/>
      <c r="F20" s="1"/>
      <c r="G20" s="12"/>
      <c r="H20" s="2"/>
      <c r="I20" s="2"/>
      <c r="J20" s="2"/>
      <c r="K20" s="2"/>
    </row>
    <row r="21" spans="1:31" ht="20.100000000000001" customHeight="1" x14ac:dyDescent="0.25">
      <c r="A21" s="28" t="s">
        <v>14</v>
      </c>
      <c r="B21" s="5">
        <f>'AHAFO '!L12</f>
        <v>67230</v>
      </c>
      <c r="C21" s="12">
        <f>'AHAFO '!L13</f>
        <v>1</v>
      </c>
      <c r="D21" s="26">
        <f>'ASHANTI REGION'!Q35</f>
        <v>432511.41000000003</v>
      </c>
      <c r="E21" s="12">
        <f>'ASHANTI REGION'!Q36</f>
        <v>4</v>
      </c>
      <c r="F21" s="1"/>
      <c r="G21" s="12"/>
      <c r="H21" s="2"/>
      <c r="I21" s="2"/>
      <c r="J21" s="3">
        <f>CENTRAL!U27</f>
        <v>721822.04</v>
      </c>
      <c r="K21" s="2">
        <f>CENTRAL!U28</f>
        <v>4</v>
      </c>
      <c r="L21" s="24">
        <f>'EASTERN '!L32</f>
        <v>126295</v>
      </c>
      <c r="M21" s="4">
        <f>'EASTERN '!L33</f>
        <v>3</v>
      </c>
      <c r="Z21" s="24">
        <f>' VOLTA'!Q20</f>
        <v>136132.35</v>
      </c>
      <c r="AA21" s="16">
        <f>' VOLTA'!Q21</f>
        <v>2</v>
      </c>
      <c r="AB21" s="23">
        <f>WESTERN!O24</f>
        <v>283829.63</v>
      </c>
      <c r="AC21" s="4">
        <f>WESTERN!O25</f>
        <v>4</v>
      </c>
    </row>
    <row r="22" spans="1:31" ht="20.100000000000001" customHeight="1" x14ac:dyDescent="0.25">
      <c r="A22" s="28" t="s">
        <v>52</v>
      </c>
      <c r="B22" s="5">
        <f>'AHAFO '!M12</f>
        <v>338704.04</v>
      </c>
      <c r="C22" s="12">
        <f>'AHAFO '!M13</f>
        <v>3</v>
      </c>
      <c r="D22" s="26">
        <f>'ASHANTI REGION'!R35</f>
        <v>281979.28999999998</v>
      </c>
      <c r="E22" s="12">
        <f>'ASHANTI REGION'!R36</f>
        <v>2</v>
      </c>
      <c r="F22" s="1">
        <f>'BONO REGION'!L17</f>
        <v>16937</v>
      </c>
      <c r="G22" s="12">
        <f>'BONO REGION'!L18</f>
        <v>1</v>
      </c>
      <c r="H22" s="2"/>
      <c r="I22" s="2"/>
      <c r="J22" s="2"/>
      <c r="K22" s="2"/>
      <c r="L22" s="24">
        <f>'EASTERN '!K32</f>
        <v>102922.91</v>
      </c>
      <c r="M22" s="4">
        <f>'EASTERN '!K33</f>
        <v>1</v>
      </c>
      <c r="N22" s="24" t="e">
        <f>'GREATER ACCRA '!#REF!</f>
        <v>#REF!</v>
      </c>
      <c r="O22" s="4" t="e">
        <f>'GREATER ACCRA '!#REF!</f>
        <v>#REF!</v>
      </c>
      <c r="AB22" s="23">
        <f>WESTERN!Q24</f>
        <v>103701.68</v>
      </c>
      <c r="AC22" s="4">
        <f>WESTERN!Q25</f>
        <v>2</v>
      </c>
      <c r="AD22" s="23">
        <f>'WESTERN NORTH '!M15</f>
        <v>7090</v>
      </c>
      <c r="AE22" s="4">
        <f>'WESTERN NORTH '!M16</f>
        <v>1</v>
      </c>
    </row>
    <row r="23" spans="1:31" ht="20.100000000000001" customHeight="1" x14ac:dyDescent="0.25">
      <c r="A23" s="28"/>
      <c r="B23" s="5"/>
      <c r="C23" s="12"/>
      <c r="D23" s="26"/>
      <c r="E23" s="12"/>
      <c r="F23" s="1"/>
      <c r="G23" s="12"/>
      <c r="H23" s="2"/>
      <c r="I23" s="2"/>
      <c r="J23" s="2"/>
      <c r="K23" s="2"/>
      <c r="L23" s="24"/>
      <c r="N23" s="24"/>
      <c r="AB23" s="23"/>
      <c r="AD23" s="23"/>
    </row>
    <row r="24" spans="1:31" ht="20.100000000000001" customHeight="1" x14ac:dyDescent="0.25">
      <c r="A24" s="28" t="s">
        <v>54</v>
      </c>
      <c r="B24" s="19"/>
      <c r="C24" s="12"/>
      <c r="D24" s="26">
        <f>'ASHANTI REGION'!S35</f>
        <v>12331.07</v>
      </c>
      <c r="E24" s="12">
        <f>'ASHANTI REGION'!S36</f>
        <v>2</v>
      </c>
      <c r="F24" s="1"/>
      <c r="G24" s="12"/>
      <c r="H24" s="2"/>
      <c r="I24" s="2"/>
      <c r="J24" s="3">
        <f>CENTRAL!X27</f>
        <v>4958</v>
      </c>
      <c r="K24" s="2">
        <f>CENTRAL!X28</f>
        <v>2</v>
      </c>
      <c r="L24" s="24">
        <f>'EASTERN '!M32</f>
        <v>17599.689999999999</v>
      </c>
      <c r="M24" s="4">
        <f>'EASTERN '!M33</f>
        <v>4</v>
      </c>
      <c r="AB24" s="23">
        <f>WESTERN!R24</f>
        <v>10769.5</v>
      </c>
      <c r="AC24" s="4">
        <f>WESTERN!R25</f>
        <v>4</v>
      </c>
      <c r="AD24" s="23">
        <f>'WESTERN NORTH '!N15</f>
        <v>24558.38</v>
      </c>
      <c r="AE24" s="4">
        <f>'WESTERN NORTH '!N16</f>
        <v>6</v>
      </c>
    </row>
    <row r="25" spans="1:31" ht="20.100000000000001" customHeight="1" x14ac:dyDescent="0.25">
      <c r="A25" s="28" t="s">
        <v>55</v>
      </c>
      <c r="B25" s="19"/>
      <c r="C25" s="12"/>
      <c r="D25" s="26">
        <f>'ASHANTI REGION'!T35</f>
        <v>18072.59</v>
      </c>
      <c r="E25" s="12">
        <f>'ASHANTI REGION'!T36</f>
        <v>3</v>
      </c>
      <c r="F25" s="1"/>
      <c r="G25" s="12"/>
      <c r="H25" s="2"/>
      <c r="I25" s="2"/>
      <c r="J25" s="2"/>
      <c r="K25" s="2"/>
      <c r="L25" s="24">
        <f>'EASTERN '!N32</f>
        <v>37459.93</v>
      </c>
      <c r="M25" s="4">
        <f>'EASTERN '!O33</f>
        <v>4</v>
      </c>
      <c r="N25" s="24">
        <f>'GREATER ACCRA '!U25</f>
        <v>26338.959999999999</v>
      </c>
      <c r="O25" s="4">
        <f>'GREATER ACCRA '!U26</f>
        <v>4</v>
      </c>
      <c r="V25" s="24">
        <f>'UPPER EAST '!M19</f>
        <v>10480.67</v>
      </c>
      <c r="W25" s="4">
        <f>'UPPER EAST '!M20</f>
        <v>1</v>
      </c>
      <c r="AB25" s="23">
        <f>WESTERN!S24</f>
        <v>27001.159999999996</v>
      </c>
      <c r="AC25" s="4">
        <f>WESTERN!S25</f>
        <v>3</v>
      </c>
      <c r="AD25" s="23">
        <f>'WESTERN NORTH '!O15</f>
        <v>25350.89</v>
      </c>
      <c r="AE25" s="4">
        <f>'WESTERN NORTH '!O16</f>
        <v>4</v>
      </c>
    </row>
    <row r="26" spans="1:31" ht="20.100000000000001" customHeight="1" x14ac:dyDescent="0.25">
      <c r="A26" s="28" t="s">
        <v>57</v>
      </c>
      <c r="B26" s="6"/>
      <c r="C26" s="12"/>
      <c r="D26" s="26">
        <f>'ASHANTI REGION'!N35</f>
        <v>7576221.3999999994</v>
      </c>
      <c r="E26" s="12">
        <f>'ASHANTI REGION'!N36</f>
        <v>12</v>
      </c>
      <c r="F26" s="1"/>
      <c r="G26" s="12"/>
      <c r="H26" s="2"/>
      <c r="I26" s="2"/>
      <c r="J26" s="2"/>
      <c r="K26" s="2"/>
    </row>
    <row r="27" spans="1:31" ht="20.100000000000001" customHeight="1" x14ac:dyDescent="0.25">
      <c r="A27" s="28" t="s">
        <v>60</v>
      </c>
      <c r="B27" s="5">
        <f>'AHAFO '!K12</f>
        <v>3439812.5</v>
      </c>
      <c r="C27" s="25">
        <f>'AHAFO '!K13</f>
        <v>5</v>
      </c>
      <c r="D27" s="26">
        <f>'ASHANTI REGION'!O35</f>
        <v>3743268.9499999997</v>
      </c>
      <c r="E27" s="12">
        <f>'ASHANTI REGION'!O36</f>
        <v>6</v>
      </c>
      <c r="F27" s="1">
        <f>'BONO REGION'!J17</f>
        <v>4075573.87</v>
      </c>
      <c r="G27" s="12">
        <f>'BONO REGION'!J18</f>
        <v>6</v>
      </c>
      <c r="H27" s="3">
        <f>'BONO EAST '!H17</f>
        <v>3031044.95</v>
      </c>
      <c r="I27" s="2">
        <f>'BONO EAST '!H18</f>
        <v>6</v>
      </c>
      <c r="J27" s="3">
        <f>CENTRAL!P27+CENTRAL!Q27</f>
        <v>3066517.6500000004</v>
      </c>
      <c r="K27" s="2">
        <f>CENTRAL!P28+2</f>
        <v>11</v>
      </c>
      <c r="L27" s="24">
        <f>'EASTERN '!J32</f>
        <v>3634135.37</v>
      </c>
      <c r="M27" s="4">
        <f>'EASTERN '!J33</f>
        <v>11</v>
      </c>
      <c r="N27" s="24">
        <f>'GREATER ACCRA '!P25</f>
        <v>1834902.46</v>
      </c>
      <c r="O27" s="4">
        <f>'GREATER ACCRA '!P26</f>
        <v>5</v>
      </c>
      <c r="P27" s="24">
        <f>'NORTH EAST'!I11</f>
        <v>437495.47000000003</v>
      </c>
      <c r="Q27" s="4">
        <f>'NORTH EAST'!I12</f>
        <v>3</v>
      </c>
      <c r="R27" s="24">
        <f>'OTI '!G12</f>
        <v>2225570.89</v>
      </c>
      <c r="S27" s="16">
        <f>'OTI '!G13</f>
        <v>3</v>
      </c>
      <c r="T27" s="23">
        <f>SAVANNAH!F14</f>
        <v>452008.30000000005</v>
      </c>
      <c r="U27" s="4">
        <f>SAVANNAH!F15</f>
        <v>2</v>
      </c>
      <c r="V27" s="24">
        <f>'UPPER EAST '!I19+'UPPER EAST '!J19</f>
        <v>2037424.77</v>
      </c>
      <c r="W27" s="4">
        <f>'UPPER EAST '!I20+4</f>
        <v>6</v>
      </c>
      <c r="X27" s="24">
        <f>'UPPER WEST '!L18</f>
        <v>157233.10999999999</v>
      </c>
      <c r="Y27" s="16">
        <f>'UPPER WEST '!L19</f>
        <v>3</v>
      </c>
      <c r="Z27" s="24">
        <f>' VOLTA'!L20+' VOLTA'!M20</f>
        <v>2890141.5000000005</v>
      </c>
      <c r="AA27" s="16">
        <f>' VOLTA'!L21+' VOLTA'!M21</f>
        <v>8</v>
      </c>
      <c r="AB27" s="24">
        <f>WESTERN!J24</f>
        <v>2841261.42</v>
      </c>
      <c r="AC27" s="4">
        <f>WESTERN!J25</f>
        <v>7</v>
      </c>
      <c r="AD27" s="23">
        <f>'WESTERN NORTH '!I15</f>
        <v>6282566.8900000006</v>
      </c>
      <c r="AE27" s="4">
        <f>'WESTERN NORTH '!I16</f>
        <v>8</v>
      </c>
    </row>
    <row r="28" spans="1:31" ht="20.100000000000001" customHeight="1" x14ac:dyDescent="0.25">
      <c r="A28" s="28" t="s">
        <v>61</v>
      </c>
      <c r="B28" s="6"/>
      <c r="C28" s="12"/>
      <c r="D28" s="26">
        <f>'ASHANTI REGION'!P35</f>
        <v>1310654.1700000002</v>
      </c>
      <c r="E28" s="12">
        <f>'ASHANTI REGION'!P36</f>
        <v>4</v>
      </c>
      <c r="F28" s="1">
        <f>'BONO REGION'!I17</f>
        <v>111372</v>
      </c>
      <c r="G28" s="12">
        <f>'BONO REGION'!I18</f>
        <v>2</v>
      </c>
      <c r="H28" s="3">
        <f>'BONO EAST '!G17</f>
        <v>1525183.75</v>
      </c>
      <c r="I28" s="2">
        <f>'BONO EAST '!G18</f>
        <v>3</v>
      </c>
      <c r="J28" s="3">
        <f>CENTRAL!R27</f>
        <v>1753369.81</v>
      </c>
      <c r="K28" s="2">
        <f>CENTRAL!R28</f>
        <v>5</v>
      </c>
      <c r="L28" s="24">
        <f>'EASTERN '!I32</f>
        <v>536163.53</v>
      </c>
      <c r="M28" s="4">
        <f>'EASTERN '!I33</f>
        <v>4</v>
      </c>
      <c r="N28" s="24">
        <f>'GREATER ACCRA '!R25</f>
        <v>1019420.6</v>
      </c>
      <c r="O28" s="4">
        <f>'GREATER ACCRA '!R26</f>
        <v>1</v>
      </c>
      <c r="P28" s="24">
        <f>'NORTH EAST'!H11</f>
        <v>756563.91999999993</v>
      </c>
      <c r="Q28" s="4">
        <f>'NORTH EAST'!H12</f>
        <v>3</v>
      </c>
      <c r="R28" s="24">
        <f>'OTI '!F12</f>
        <v>2079627.89</v>
      </c>
      <c r="S28" s="16">
        <f>'OTI '!F13</f>
        <v>2</v>
      </c>
      <c r="V28" s="24">
        <f>'UPPER EAST '!K19</f>
        <v>106322.49</v>
      </c>
      <c r="W28" s="4">
        <f>'UPPER EAST '!K20</f>
        <v>1</v>
      </c>
      <c r="X28" s="24">
        <f>'UPPER WEST '!K18</f>
        <v>520627.70000000007</v>
      </c>
      <c r="Y28" s="16">
        <f>'UPPER WEST '!K19</f>
        <v>3</v>
      </c>
      <c r="Z28" s="24">
        <f>' VOLTA'!K20</f>
        <v>3242636.5100000002</v>
      </c>
      <c r="AA28" s="16">
        <f>' VOLTA'!K21</f>
        <v>4</v>
      </c>
      <c r="AB28" s="23">
        <f>WESTERN!I24</f>
        <v>608579.24</v>
      </c>
      <c r="AC28" s="4">
        <f>WESTERN!I25</f>
        <v>4</v>
      </c>
      <c r="AD28" s="23">
        <f>'WESTERN NORTH '!H15</f>
        <v>453577.51</v>
      </c>
      <c r="AE28" s="4">
        <f>'WESTERN NORTH '!H16</f>
        <v>3</v>
      </c>
    </row>
    <row r="29" spans="1:31" ht="20.100000000000001" customHeight="1" x14ac:dyDescent="0.25">
      <c r="A29" s="28" t="s">
        <v>69</v>
      </c>
      <c r="B29" s="2"/>
      <c r="C29" s="12"/>
      <c r="D29" s="2"/>
      <c r="E29" s="12"/>
      <c r="F29" s="1">
        <f>'BONO REGION'!K17</f>
        <v>294988.45</v>
      </c>
      <c r="G29" s="12">
        <f>'BONO REGION'!K18</f>
        <v>1</v>
      </c>
      <c r="H29" s="2"/>
      <c r="I29" s="2"/>
      <c r="J29" s="2"/>
      <c r="K29" s="2"/>
      <c r="V29" s="24">
        <f>'UPPER EAST '!L19</f>
        <v>52715.23</v>
      </c>
      <c r="W29" s="4">
        <f>'UPPER EAST '!L20</f>
        <v>1</v>
      </c>
      <c r="AB29" s="23">
        <f>WESTERN!P24</f>
        <v>429137.33999999997</v>
      </c>
      <c r="AC29" s="4">
        <f>WESTERN!P25</f>
        <v>2</v>
      </c>
    </row>
    <row r="30" spans="1:31" ht="20.100000000000001" customHeight="1" thickBot="1" x14ac:dyDescent="0.3">
      <c r="A30" s="28" t="s">
        <v>95</v>
      </c>
      <c r="B30" s="2"/>
      <c r="C30" s="12"/>
      <c r="D30" s="2"/>
      <c r="E30" s="12"/>
      <c r="F30" s="2"/>
      <c r="G30" s="12"/>
      <c r="H30" s="3">
        <f>'BONO EAST '!I17</f>
        <v>15951.75</v>
      </c>
      <c r="I30" s="2">
        <f>'BONO EAST '!I18</f>
        <v>1</v>
      </c>
      <c r="J30" s="3">
        <f>CENTRAL!W27</f>
        <v>11276.91</v>
      </c>
      <c r="K30" s="2">
        <f>CENTRAL!W28</f>
        <v>3</v>
      </c>
      <c r="N30" s="24">
        <f>'GREATER ACCRA '!T25</f>
        <v>3798.06</v>
      </c>
      <c r="O30" s="4">
        <f>'GREATER ACCRA '!T26</f>
        <v>1</v>
      </c>
      <c r="AB30" s="23">
        <f>WESTERN!U24</f>
        <v>10532.4</v>
      </c>
      <c r="AC30" s="4">
        <f>WESTERN!U25</f>
        <v>1</v>
      </c>
    </row>
    <row r="31" spans="1:31" ht="20.100000000000001" customHeight="1" thickBot="1" x14ac:dyDescent="0.3">
      <c r="A31" s="46" t="s">
        <v>315</v>
      </c>
      <c r="B31" s="2"/>
      <c r="C31" s="12"/>
      <c r="D31" s="2"/>
      <c r="E31" s="12"/>
      <c r="F31" s="2"/>
      <c r="G31" s="12"/>
      <c r="H31" s="3"/>
      <c r="I31" s="2"/>
      <c r="J31" s="3"/>
      <c r="K31" s="2"/>
      <c r="AB31" s="23">
        <f>WESTERN!T24</f>
        <v>4382.1400000000003</v>
      </c>
      <c r="AC31" s="4">
        <f>WESTERN!T25</f>
        <v>2</v>
      </c>
    </row>
    <row r="32" spans="1:31" ht="20.100000000000001" customHeight="1" thickBot="1" x14ac:dyDescent="0.3">
      <c r="A32" s="46" t="s">
        <v>317</v>
      </c>
      <c r="B32" s="2"/>
      <c r="C32" s="12"/>
      <c r="D32" s="2"/>
      <c r="E32" s="12"/>
      <c r="F32" s="2"/>
      <c r="G32" s="12"/>
      <c r="H32" s="3"/>
      <c r="I32" s="2"/>
      <c r="J32" s="3"/>
      <c r="K32" s="2"/>
      <c r="AB32" s="23">
        <f>WESTERN!V24</f>
        <v>6104.55</v>
      </c>
      <c r="AC32" s="4">
        <f>WESTERN!V25</f>
        <v>1</v>
      </c>
    </row>
    <row r="33" spans="1:31" ht="20.100000000000001" customHeight="1" x14ac:dyDescent="0.25">
      <c r="A33" s="28" t="s">
        <v>102</v>
      </c>
      <c r="B33" s="2"/>
      <c r="C33" s="12"/>
      <c r="D33" s="2"/>
      <c r="E33" s="12"/>
      <c r="F33" s="2"/>
      <c r="G33" s="12"/>
      <c r="H33" s="2"/>
      <c r="I33" s="2"/>
      <c r="J33" s="3">
        <f>CENTRAL!J27</f>
        <v>716450</v>
      </c>
      <c r="K33" s="2">
        <f>CENTRAL!J28</f>
        <v>3</v>
      </c>
      <c r="Z33" s="24">
        <f>' VOLTA'!O20</f>
        <v>75555.5</v>
      </c>
      <c r="AA33" s="16">
        <f>' VOLTA'!O21</f>
        <v>1</v>
      </c>
    </row>
    <row r="34" spans="1:31" ht="20.100000000000001" customHeight="1" x14ac:dyDescent="0.25">
      <c r="A34" s="28" t="s">
        <v>105</v>
      </c>
      <c r="B34" s="2"/>
      <c r="C34" s="12"/>
      <c r="D34" s="2"/>
      <c r="E34" s="12"/>
      <c r="F34" s="2"/>
      <c r="G34" s="12"/>
      <c r="H34" s="2"/>
      <c r="I34" s="2"/>
      <c r="J34" s="3">
        <f>CENTRAL!O27</f>
        <v>386400</v>
      </c>
      <c r="K34" s="2">
        <f>CENTRAL!O28</f>
        <v>2</v>
      </c>
      <c r="N34" s="24">
        <f>'GREATER ACCRA '!L25</f>
        <v>517500</v>
      </c>
      <c r="O34" s="4">
        <f>'GREATER ACCRA '!L26</f>
        <v>1</v>
      </c>
      <c r="P34" s="24">
        <f>'NORTH EAST'!F11</f>
        <v>161000</v>
      </c>
      <c r="Q34" s="4">
        <f>'NORTH EAST'!F12</f>
        <v>1</v>
      </c>
      <c r="Z34" s="24" t="e">
        <f>' VOLTA'!#REF!</f>
        <v>#REF!</v>
      </c>
      <c r="AA34" s="16" t="e">
        <f>' VOLTA'!#REF!</f>
        <v>#REF!</v>
      </c>
      <c r="AB34" s="23">
        <f>WESTERN!K24</f>
        <v>1851500</v>
      </c>
      <c r="AC34" s="4">
        <f>WESTERN!K25</f>
        <v>4</v>
      </c>
      <c r="AD34" s="23">
        <f>'WESTERN NORTH '!J15</f>
        <v>1158240</v>
      </c>
      <c r="AE34" s="4">
        <f>'WESTERN NORTH '!J16</f>
        <v>4</v>
      </c>
    </row>
    <row r="35" spans="1:31" ht="20.100000000000001" customHeight="1" x14ac:dyDescent="0.25">
      <c r="A35" s="28" t="s">
        <v>106</v>
      </c>
      <c r="B35" s="2"/>
      <c r="C35" s="12"/>
      <c r="D35" s="2"/>
      <c r="E35" s="12"/>
      <c r="F35" s="2"/>
      <c r="G35" s="12"/>
      <c r="H35" s="2"/>
      <c r="I35" s="2"/>
      <c r="J35" s="3">
        <f>CENTRAL!F27</f>
        <v>91770</v>
      </c>
      <c r="K35" s="2">
        <f>CENTRAL!F28</f>
        <v>1</v>
      </c>
    </row>
    <row r="36" spans="1:31" ht="20.100000000000001" customHeight="1" x14ac:dyDescent="0.25">
      <c r="A36" s="28" t="s">
        <v>109</v>
      </c>
      <c r="B36" s="2"/>
      <c r="C36" s="12"/>
      <c r="D36" s="2"/>
      <c r="E36" s="12"/>
      <c r="F36" s="2"/>
      <c r="G36" s="12"/>
      <c r="H36" s="2"/>
      <c r="I36" s="2"/>
      <c r="J36" s="3">
        <f>CENTRAL!H27</f>
        <v>20000</v>
      </c>
      <c r="K36" s="2">
        <f>CENTRAL!H28</f>
        <v>1</v>
      </c>
    </row>
    <row r="37" spans="1:31" ht="20.100000000000001" customHeight="1" x14ac:dyDescent="0.25">
      <c r="A37" s="28" t="s">
        <v>377</v>
      </c>
      <c r="B37" s="2"/>
      <c r="C37" s="12"/>
      <c r="D37" s="2"/>
      <c r="E37" s="12"/>
      <c r="F37" s="2"/>
      <c r="G37" s="12"/>
      <c r="H37" s="2"/>
      <c r="I37" s="2"/>
      <c r="J37" s="3">
        <f>CENTRAL!S27+CENTRAL!T27</f>
        <v>540118.07000000007</v>
      </c>
      <c r="K37" s="2">
        <f>CENTRAL!S28+CENTRAL!T28</f>
        <v>2</v>
      </c>
      <c r="Z37" s="24" t="e">
        <f>' VOLTA'!#REF!</f>
        <v>#REF!</v>
      </c>
      <c r="AA37" s="16" t="e">
        <f>' VOLTA'!#REF!</f>
        <v>#REF!</v>
      </c>
      <c r="AB37" s="23">
        <f>WESTERN!M24</f>
        <v>118315.2</v>
      </c>
      <c r="AC37" s="4">
        <f>WESTERN!M25</f>
        <v>1</v>
      </c>
    </row>
    <row r="38" spans="1:31" ht="20.100000000000001" customHeight="1" x14ac:dyDescent="0.25">
      <c r="A38" s="28" t="s">
        <v>131</v>
      </c>
      <c r="B38" s="2"/>
      <c r="C38" s="12"/>
      <c r="D38" s="2"/>
      <c r="E38" s="12"/>
      <c r="F38" s="2"/>
      <c r="G38" s="12"/>
      <c r="H38" s="2"/>
      <c r="I38" s="2"/>
      <c r="J38" s="3">
        <f>CENTRAL!V27</f>
        <v>192840</v>
      </c>
      <c r="K38" s="2">
        <f>CENTRAL!V28</f>
        <v>2</v>
      </c>
    </row>
    <row r="39" spans="1:31" ht="30" customHeight="1" x14ac:dyDescent="0.25">
      <c r="A39" s="28" t="s">
        <v>132</v>
      </c>
      <c r="B39" s="2"/>
      <c r="C39" s="12"/>
      <c r="D39" s="2"/>
      <c r="E39" s="12"/>
      <c r="F39" s="2"/>
      <c r="G39" s="12"/>
      <c r="H39" s="2"/>
      <c r="I39" s="2"/>
      <c r="J39" s="3" t="e">
        <f>CENTRAL!#REF!</f>
        <v>#REF!</v>
      </c>
      <c r="K39" s="2" t="e">
        <f>CENTRAL!#REF!</f>
        <v>#REF!</v>
      </c>
    </row>
    <row r="40" spans="1:31" ht="20.100000000000001" customHeight="1" x14ac:dyDescent="0.25">
      <c r="A40" s="32" t="s">
        <v>137</v>
      </c>
      <c r="L40" s="24">
        <f>'EASTERN '!G32</f>
        <v>201250</v>
      </c>
      <c r="M40" s="4">
        <f>'EASTERN '!G33</f>
        <v>1</v>
      </c>
    </row>
    <row r="41" spans="1:31" ht="20.100000000000001" customHeight="1" x14ac:dyDescent="0.25">
      <c r="A41" s="32" t="s">
        <v>154</v>
      </c>
      <c r="L41" s="24" t="e">
        <f>'EASTERN '!#REF!</f>
        <v>#REF!</v>
      </c>
      <c r="M41" s="4" t="e">
        <f>'EASTERN '!#REF!</f>
        <v>#REF!</v>
      </c>
    </row>
    <row r="42" spans="1:31" ht="20.100000000000001" customHeight="1" thickBot="1" x14ac:dyDescent="0.3">
      <c r="A42" s="34" t="s">
        <v>229</v>
      </c>
      <c r="T42" s="23">
        <f>SAVANNAH!I14</f>
        <v>4265.88</v>
      </c>
      <c r="U42" s="4">
        <f>SAVANNAH!I15</f>
        <v>1</v>
      </c>
    </row>
    <row r="43" spans="1:31" ht="20.100000000000001" customHeight="1" thickBot="1" x14ac:dyDescent="0.3">
      <c r="A43" s="10" t="s">
        <v>302</v>
      </c>
      <c r="Z43" s="24" t="e">
        <f>' VOLTA'!#REF!</f>
        <v>#REF!</v>
      </c>
      <c r="AA43" s="16" t="e">
        <f>' VOLTA'!#REF!</f>
        <v>#REF!</v>
      </c>
      <c r="AB43" s="23">
        <f>WESTERN!G24+WESTERN!H24</f>
        <v>192509.5</v>
      </c>
      <c r="AC43" s="4">
        <f>WESTERN!G25+WESTERN!H25</f>
        <v>4</v>
      </c>
    </row>
    <row r="44" spans="1:31" ht="20.100000000000001" customHeight="1" x14ac:dyDescent="0.25">
      <c r="A44" s="15" t="s">
        <v>347</v>
      </c>
      <c r="N44" s="24">
        <f>'GREATER ACCRA '!F25</f>
        <v>230000</v>
      </c>
      <c r="O44" s="4">
        <f>'GREATER ACCRA '!F26</f>
        <v>3</v>
      </c>
    </row>
  </sheetData>
  <mergeCells count="7">
    <mergeCell ref="H1:H2"/>
    <mergeCell ref="D1:D2"/>
    <mergeCell ref="B1:B2"/>
    <mergeCell ref="F1:F2"/>
    <mergeCell ref="C1:C2"/>
    <mergeCell ref="E1:E2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zoomScale="80" zoomScaleNormal="8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A18" sqref="A1:L18"/>
    </sheetView>
  </sheetViews>
  <sheetFormatPr defaultColWidth="9.28515625" defaultRowHeight="12.75" x14ac:dyDescent="0.2"/>
  <cols>
    <col min="1" max="1" width="9.28515625" style="148"/>
    <col min="2" max="2" width="34.28515625" style="110" customWidth="1"/>
    <col min="3" max="3" width="14.7109375" style="110" customWidth="1"/>
    <col min="4" max="4" width="15.7109375" style="110" customWidth="1"/>
    <col min="5" max="5" width="14.85546875" style="110" customWidth="1"/>
    <col min="6" max="6" width="11.7109375" style="110" customWidth="1"/>
    <col min="7" max="7" width="13" style="110" customWidth="1"/>
    <col min="8" max="8" width="13.85546875" style="110" customWidth="1"/>
    <col min="9" max="9" width="13.42578125" style="110" customWidth="1"/>
    <col min="10" max="10" width="14" style="110" customWidth="1"/>
    <col min="11" max="11" width="15" style="110" customWidth="1"/>
    <col min="12" max="12" width="13.7109375" style="110" customWidth="1"/>
    <col min="13" max="16384" width="9.28515625" style="110"/>
  </cols>
  <sheetData>
    <row r="1" spans="1:12" s="124" customFormat="1" ht="39" customHeight="1" x14ac:dyDescent="0.25">
      <c r="A1" s="134"/>
      <c r="B1" s="134"/>
      <c r="K1" s="458" t="s">
        <v>419</v>
      </c>
      <c r="L1" s="458"/>
    </row>
    <row r="2" spans="1:12" s="121" customFormat="1" ht="30" customHeight="1" x14ac:dyDescent="0.25">
      <c r="A2" s="458" t="s">
        <v>422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</row>
    <row r="3" spans="1:12" s="121" customFormat="1" ht="36" customHeight="1" thickBot="1" x14ac:dyDescent="0.3">
      <c r="A3" s="462" t="s">
        <v>418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</row>
    <row r="4" spans="1:12" s="121" customFormat="1" ht="36" customHeight="1" thickBot="1" x14ac:dyDescent="0.3">
      <c r="A4" s="443" t="s">
        <v>415</v>
      </c>
      <c r="B4" s="443" t="s">
        <v>416</v>
      </c>
      <c r="C4" s="443" t="s">
        <v>390</v>
      </c>
      <c r="D4" s="443"/>
      <c r="E4" s="443"/>
      <c r="F4" s="443" t="s">
        <v>394</v>
      </c>
      <c r="G4" s="443"/>
      <c r="H4" s="443"/>
      <c r="I4" s="443"/>
      <c r="J4" s="443"/>
      <c r="K4" s="459" t="s">
        <v>423</v>
      </c>
      <c r="L4" s="460"/>
    </row>
    <row r="5" spans="1:12" s="109" customFormat="1" ht="93" customHeight="1" thickBot="1" x14ac:dyDescent="0.3">
      <c r="A5" s="443"/>
      <c r="B5" s="443"/>
      <c r="C5" s="113" t="s">
        <v>5</v>
      </c>
      <c r="D5" s="113" t="s">
        <v>0</v>
      </c>
      <c r="E5" s="113" t="s">
        <v>72</v>
      </c>
      <c r="F5" s="113" t="s">
        <v>64</v>
      </c>
      <c r="G5" s="113" t="s">
        <v>73</v>
      </c>
      <c r="H5" s="113" t="s">
        <v>74</v>
      </c>
      <c r="I5" s="113" t="s">
        <v>76</v>
      </c>
      <c r="J5" s="113" t="s">
        <v>373</v>
      </c>
      <c r="K5" s="113" t="s">
        <v>69</v>
      </c>
      <c r="L5" s="113" t="s">
        <v>79</v>
      </c>
    </row>
    <row r="6" spans="1:12" s="147" customFormat="1" ht="24.95" customHeight="1" thickBot="1" x14ac:dyDescent="0.3">
      <c r="A6" s="149">
        <v>1</v>
      </c>
      <c r="B6" s="114" t="s">
        <v>75</v>
      </c>
      <c r="C6" s="141"/>
      <c r="D6" s="141"/>
      <c r="E6" s="141"/>
      <c r="F6" s="141"/>
      <c r="G6" s="141"/>
      <c r="H6" s="141">
        <v>37087.050000000003</v>
      </c>
      <c r="I6" s="141">
        <v>82346</v>
      </c>
      <c r="J6" s="141">
        <v>417429.15</v>
      </c>
      <c r="K6" s="141"/>
      <c r="L6" s="141"/>
    </row>
    <row r="7" spans="1:12" s="147" customFormat="1" ht="24.95" customHeight="1" thickBot="1" x14ac:dyDescent="0.3">
      <c r="A7" s="149">
        <v>2</v>
      </c>
      <c r="B7" s="114" t="s">
        <v>71</v>
      </c>
      <c r="C7" s="141"/>
      <c r="D7" s="141">
        <v>103442.97</v>
      </c>
      <c r="E7" s="141">
        <v>431093.48</v>
      </c>
      <c r="F7" s="141"/>
      <c r="G7" s="141"/>
      <c r="H7" s="141"/>
      <c r="I7" s="141"/>
      <c r="J7" s="141">
        <v>884437.57</v>
      </c>
      <c r="K7" s="141"/>
      <c r="L7" s="141"/>
    </row>
    <row r="8" spans="1:12" s="147" customFormat="1" ht="24.95" customHeight="1" thickBot="1" x14ac:dyDescent="0.3">
      <c r="A8" s="149">
        <v>3</v>
      </c>
      <c r="B8" s="142" t="s">
        <v>77</v>
      </c>
      <c r="C8" s="141"/>
      <c r="D8" s="141"/>
      <c r="E8" s="141"/>
      <c r="F8" s="141"/>
      <c r="G8" s="141"/>
      <c r="H8" s="141"/>
      <c r="I8" s="141"/>
      <c r="J8" s="141">
        <v>1255485.6499999999</v>
      </c>
      <c r="K8" s="141"/>
      <c r="L8" s="141"/>
    </row>
    <row r="9" spans="1:12" s="147" customFormat="1" ht="24.95" customHeight="1" thickBot="1" x14ac:dyDescent="0.3">
      <c r="A9" s="149">
        <v>4</v>
      </c>
      <c r="B9" s="150" t="s">
        <v>66</v>
      </c>
      <c r="C9" s="141">
        <v>54505</v>
      </c>
      <c r="D9" s="141"/>
      <c r="E9" s="141"/>
      <c r="F9" s="141"/>
      <c r="G9" s="141"/>
      <c r="H9" s="141"/>
      <c r="I9" s="141"/>
      <c r="J9" s="141"/>
      <c r="K9" s="140"/>
      <c r="L9" s="141">
        <v>16937</v>
      </c>
    </row>
    <row r="10" spans="1:12" s="147" customFormat="1" ht="24.95" customHeight="1" thickBot="1" x14ac:dyDescent="0.3">
      <c r="A10" s="149">
        <v>5</v>
      </c>
      <c r="B10" s="150" t="s">
        <v>66</v>
      </c>
      <c r="C10" s="141"/>
      <c r="D10" s="141"/>
      <c r="E10" s="141"/>
      <c r="F10" s="141"/>
      <c r="G10" s="141"/>
      <c r="H10" s="141"/>
      <c r="I10" s="141"/>
      <c r="J10" s="141"/>
      <c r="K10" s="140"/>
      <c r="L10" s="141"/>
    </row>
    <row r="11" spans="1:12" s="147" customFormat="1" ht="24.95" customHeight="1" thickBot="1" x14ac:dyDescent="0.3">
      <c r="A11" s="149">
        <v>6</v>
      </c>
      <c r="B11" s="150" t="s">
        <v>63</v>
      </c>
      <c r="C11" s="140">
        <v>29700</v>
      </c>
      <c r="D11" s="141"/>
      <c r="E11" s="141"/>
      <c r="F11" s="141"/>
      <c r="G11" s="141"/>
      <c r="H11" s="141"/>
      <c r="I11" s="141"/>
      <c r="J11" s="141"/>
      <c r="K11" s="141"/>
      <c r="L11" s="141"/>
    </row>
    <row r="12" spans="1:12" s="147" customFormat="1" ht="24.95" customHeight="1" thickBot="1" x14ac:dyDescent="0.3">
      <c r="A12" s="149">
        <v>7</v>
      </c>
      <c r="B12" s="151" t="s">
        <v>78</v>
      </c>
      <c r="C12" s="141"/>
      <c r="D12" s="141"/>
      <c r="E12" s="141"/>
      <c r="F12" s="141"/>
      <c r="G12" s="141"/>
      <c r="H12" s="141"/>
      <c r="I12" s="141"/>
      <c r="J12" s="141">
        <v>808096</v>
      </c>
      <c r="K12" s="141"/>
      <c r="L12" s="141"/>
    </row>
    <row r="13" spans="1:12" s="147" customFormat="1" ht="24.95" customHeight="1" thickBot="1" x14ac:dyDescent="0.3">
      <c r="A13" s="149">
        <v>8</v>
      </c>
      <c r="B13" s="151" t="s">
        <v>65</v>
      </c>
      <c r="C13" s="141"/>
      <c r="D13" s="141"/>
      <c r="E13" s="141"/>
      <c r="F13" s="141">
        <v>2155.84</v>
      </c>
      <c r="G13" s="141"/>
      <c r="H13" s="141"/>
      <c r="I13" s="141">
        <v>29026</v>
      </c>
      <c r="J13" s="141">
        <v>477025.5</v>
      </c>
      <c r="K13" s="141"/>
      <c r="L13" s="141"/>
    </row>
    <row r="14" spans="1:12" s="147" customFormat="1" ht="24.95" customHeight="1" thickBot="1" x14ac:dyDescent="0.3">
      <c r="A14" s="149">
        <v>9</v>
      </c>
      <c r="B14" s="150" t="s">
        <v>68</v>
      </c>
      <c r="C14" s="141">
        <v>188581</v>
      </c>
      <c r="D14" s="140"/>
      <c r="E14" s="141"/>
      <c r="F14" s="141"/>
      <c r="G14" s="141"/>
      <c r="H14" s="141"/>
      <c r="I14" s="141"/>
      <c r="J14" s="141">
        <v>233100</v>
      </c>
      <c r="K14" s="141"/>
      <c r="L14" s="141"/>
    </row>
    <row r="15" spans="1:12" s="147" customFormat="1" ht="24.95" customHeight="1" thickBot="1" x14ac:dyDescent="0.3">
      <c r="A15" s="149">
        <v>10</v>
      </c>
      <c r="B15" s="150" t="s">
        <v>67</v>
      </c>
      <c r="C15" s="141"/>
      <c r="D15" s="140"/>
      <c r="E15" s="141"/>
      <c r="F15" s="141"/>
      <c r="G15" s="141"/>
      <c r="H15" s="141"/>
      <c r="I15" s="141"/>
      <c r="J15" s="141"/>
      <c r="K15" s="141"/>
      <c r="L15" s="141"/>
    </row>
    <row r="16" spans="1:12" s="147" customFormat="1" ht="24.95" customHeight="1" thickBot="1" x14ac:dyDescent="0.3">
      <c r="A16" s="149">
        <v>11</v>
      </c>
      <c r="B16" s="151" t="s">
        <v>70</v>
      </c>
      <c r="C16" s="141"/>
      <c r="D16" s="141"/>
      <c r="E16" s="141"/>
      <c r="F16" s="141"/>
      <c r="G16" s="141">
        <v>79220</v>
      </c>
      <c r="H16" s="141"/>
      <c r="I16" s="141"/>
      <c r="J16" s="141"/>
      <c r="K16" s="141">
        <v>294988.45</v>
      </c>
      <c r="L16" s="141"/>
    </row>
    <row r="17" spans="1:12" s="111" customFormat="1" ht="24.95" customHeight="1" thickBot="1" x14ac:dyDescent="0.3">
      <c r="A17" s="448" t="s">
        <v>420</v>
      </c>
      <c r="B17" s="461"/>
      <c r="C17" s="146">
        <f t="shared" ref="C17:L17" si="0">SUM(C6:C16)</f>
        <v>272786</v>
      </c>
      <c r="D17" s="146">
        <f t="shared" si="0"/>
        <v>103442.97</v>
      </c>
      <c r="E17" s="146">
        <f t="shared" si="0"/>
        <v>431093.48</v>
      </c>
      <c r="F17" s="146">
        <f>SUM(F6:F16)</f>
        <v>2155.84</v>
      </c>
      <c r="G17" s="146">
        <f t="shared" si="0"/>
        <v>79220</v>
      </c>
      <c r="H17" s="146">
        <f t="shared" si="0"/>
        <v>37087.050000000003</v>
      </c>
      <c r="I17" s="146">
        <f t="shared" si="0"/>
        <v>111372</v>
      </c>
      <c r="J17" s="146">
        <f t="shared" si="0"/>
        <v>4075573.87</v>
      </c>
      <c r="K17" s="146">
        <f>SUM(K6:K16)</f>
        <v>294988.45</v>
      </c>
      <c r="L17" s="146">
        <f t="shared" si="0"/>
        <v>16937</v>
      </c>
    </row>
    <row r="18" spans="1:12" s="147" customFormat="1" ht="24.95" customHeight="1" thickBot="1" x14ac:dyDescent="0.3">
      <c r="A18" s="448" t="s">
        <v>416</v>
      </c>
      <c r="B18" s="461"/>
      <c r="C18" s="149">
        <f>COUNT(C6:C16)</f>
        <v>3</v>
      </c>
      <c r="D18" s="149">
        <f t="shared" ref="D18:L18" si="1">COUNT(D6:D16)</f>
        <v>1</v>
      </c>
      <c r="E18" s="149">
        <f t="shared" si="1"/>
        <v>1</v>
      </c>
      <c r="F18" s="149">
        <f>COUNT(F6:F16)</f>
        <v>1</v>
      </c>
      <c r="G18" s="149">
        <f t="shared" si="1"/>
        <v>1</v>
      </c>
      <c r="H18" s="149">
        <f t="shared" si="1"/>
        <v>1</v>
      </c>
      <c r="I18" s="149">
        <f t="shared" si="1"/>
        <v>2</v>
      </c>
      <c r="J18" s="149">
        <f t="shared" si="1"/>
        <v>6</v>
      </c>
      <c r="K18" s="149">
        <f>COUNT(K6:K16)</f>
        <v>1</v>
      </c>
      <c r="L18" s="149">
        <f t="shared" si="1"/>
        <v>1</v>
      </c>
    </row>
  </sheetData>
  <sortState ref="A6:L16">
    <sortCondition ref="B6:B16"/>
  </sortState>
  <mergeCells count="10">
    <mergeCell ref="A17:B17"/>
    <mergeCell ref="A18:B18"/>
    <mergeCell ref="F4:J4"/>
    <mergeCell ref="C4:E4"/>
    <mergeCell ref="A3:L3"/>
    <mergeCell ref="A2:L2"/>
    <mergeCell ref="K1:L1"/>
    <mergeCell ref="B4:B5"/>
    <mergeCell ref="A4:A5"/>
    <mergeCell ref="K4:L4"/>
  </mergeCells>
  <pageMargins left="0.7" right="0.7" top="0.75" bottom="0.75" header="0.3" footer="0.3"/>
  <pageSetup scale="68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workbookViewId="0">
      <pane xSplit="2" ySplit="5" topLeftCell="C6" activePane="bottomRight" state="frozen"/>
      <selection pane="topRight" activeCell="B1" sqref="B1"/>
      <selection pane="bottomLeft" activeCell="A2" sqref="A2"/>
      <selection pane="bottomRight" activeCell="A18" sqref="A1:I18"/>
    </sheetView>
  </sheetViews>
  <sheetFormatPr defaultColWidth="9.28515625" defaultRowHeight="13.5" x14ac:dyDescent="0.25"/>
  <cols>
    <col min="1" max="1" width="5.28515625" style="157" customWidth="1"/>
    <col min="2" max="2" width="22.7109375" style="104" customWidth="1"/>
    <col min="3" max="3" width="16" style="104" customWidth="1"/>
    <col min="4" max="4" width="14.140625" style="104" customWidth="1"/>
    <col min="5" max="5" width="14.5703125" style="104" customWidth="1"/>
    <col min="6" max="6" width="15.28515625" style="104" customWidth="1"/>
    <col min="7" max="7" width="12.28515625" style="104" customWidth="1"/>
    <col min="8" max="8" width="12.42578125" style="104" bestFit="1" customWidth="1"/>
    <col min="9" max="9" width="14.42578125" style="104" customWidth="1"/>
    <col min="10" max="16384" width="9.28515625" style="104"/>
  </cols>
  <sheetData>
    <row r="1" spans="1:9" s="124" customFormat="1" ht="39" customHeight="1" x14ac:dyDescent="0.25">
      <c r="A1" s="134"/>
      <c r="B1" s="134"/>
      <c r="H1" s="458" t="s">
        <v>419</v>
      </c>
      <c r="I1" s="458"/>
    </row>
    <row r="2" spans="1:9" s="121" customFormat="1" ht="30" customHeight="1" x14ac:dyDescent="0.25">
      <c r="A2" s="458" t="s">
        <v>425</v>
      </c>
      <c r="B2" s="458"/>
      <c r="C2" s="458"/>
      <c r="D2" s="458"/>
      <c r="E2" s="458"/>
      <c r="F2" s="458"/>
      <c r="G2" s="458"/>
      <c r="H2" s="458"/>
      <c r="I2" s="458"/>
    </row>
    <row r="3" spans="1:9" s="121" customFormat="1" ht="36" customHeight="1" thickBot="1" x14ac:dyDescent="0.3">
      <c r="A3" s="462" t="s">
        <v>418</v>
      </c>
      <c r="B3" s="462"/>
      <c r="C3" s="462"/>
      <c r="D3" s="462"/>
      <c r="E3" s="462"/>
      <c r="F3" s="462"/>
      <c r="G3" s="462"/>
      <c r="H3" s="462"/>
      <c r="I3" s="462"/>
    </row>
    <row r="4" spans="1:9" s="50" customFormat="1" ht="25.5" customHeight="1" thickBot="1" x14ac:dyDescent="0.3">
      <c r="A4" s="443" t="s">
        <v>415</v>
      </c>
      <c r="B4" s="443" t="s">
        <v>416</v>
      </c>
      <c r="C4" s="463" t="s">
        <v>390</v>
      </c>
      <c r="D4" s="463"/>
      <c r="E4" s="463"/>
      <c r="F4" s="463" t="s">
        <v>394</v>
      </c>
      <c r="G4" s="463"/>
      <c r="H4" s="463"/>
      <c r="I4" s="99" t="s">
        <v>424</v>
      </c>
    </row>
    <row r="5" spans="1:9" s="93" customFormat="1" ht="75.75" thickBot="1" x14ac:dyDescent="0.3">
      <c r="A5" s="443"/>
      <c r="B5" s="443"/>
      <c r="C5" s="98" t="s">
        <v>80</v>
      </c>
      <c r="D5" s="98" t="s">
        <v>28</v>
      </c>
      <c r="E5" s="98" t="s">
        <v>94</v>
      </c>
      <c r="F5" s="98" t="s">
        <v>85</v>
      </c>
      <c r="G5" s="98" t="s">
        <v>89</v>
      </c>
      <c r="H5" s="98" t="s">
        <v>96</v>
      </c>
      <c r="I5" s="98" t="s">
        <v>95</v>
      </c>
    </row>
    <row r="6" spans="1:9" s="53" customFormat="1" ht="24.95" customHeight="1" thickBot="1" x14ac:dyDescent="0.3">
      <c r="A6" s="52">
        <v>1</v>
      </c>
      <c r="B6" s="51" t="s">
        <v>84</v>
      </c>
      <c r="C6" s="54"/>
      <c r="D6" s="54"/>
      <c r="E6" s="54">
        <v>33021.599999999999</v>
      </c>
      <c r="F6" s="141">
        <v>414000</v>
      </c>
      <c r="G6" s="54"/>
      <c r="H6" s="54"/>
      <c r="I6" s="54">
        <v>15951.75</v>
      </c>
    </row>
    <row r="7" spans="1:9" s="53" customFormat="1" ht="24.95" customHeight="1" thickBot="1" x14ac:dyDescent="0.3">
      <c r="A7" s="52">
        <v>2</v>
      </c>
      <c r="B7" s="152" t="s">
        <v>81</v>
      </c>
      <c r="C7" s="184">
        <v>78000</v>
      </c>
      <c r="D7" s="54"/>
      <c r="E7" s="54"/>
      <c r="F7" s="153">
        <v>517500</v>
      </c>
      <c r="G7" s="54"/>
      <c r="H7" s="54"/>
      <c r="I7" s="54"/>
    </row>
    <row r="8" spans="1:9" s="53" customFormat="1" ht="24.95" customHeight="1" thickBot="1" x14ac:dyDescent="0.3">
      <c r="A8" s="52">
        <v>3</v>
      </c>
      <c r="B8" s="120" t="s">
        <v>91</v>
      </c>
      <c r="C8" s="54"/>
      <c r="D8" s="54"/>
      <c r="E8" s="54"/>
      <c r="F8" s="54"/>
      <c r="G8" s="54"/>
      <c r="H8" s="233">
        <v>511014.77</v>
      </c>
      <c r="I8" s="54"/>
    </row>
    <row r="9" spans="1:9" s="53" customFormat="1" ht="24.95" customHeight="1" thickBot="1" x14ac:dyDescent="0.3">
      <c r="A9" s="158">
        <v>4</v>
      </c>
      <c r="B9" s="152" t="s">
        <v>82</v>
      </c>
      <c r="C9" s="184">
        <v>86556.55</v>
      </c>
      <c r="D9" s="54"/>
      <c r="E9" s="54"/>
      <c r="F9" s="141"/>
      <c r="G9" s="54">
        <v>615894.56000000006</v>
      </c>
      <c r="H9" s="233">
        <v>42768.28</v>
      </c>
      <c r="I9" s="54"/>
    </row>
    <row r="10" spans="1:9" s="53" customFormat="1" ht="24.95" customHeight="1" thickBot="1" x14ac:dyDescent="0.3">
      <c r="A10" s="158">
        <v>5</v>
      </c>
      <c r="B10" s="51" t="s">
        <v>86</v>
      </c>
      <c r="C10" s="54"/>
      <c r="D10" s="54"/>
      <c r="E10" s="54"/>
      <c r="F10" s="141">
        <v>310500</v>
      </c>
      <c r="G10" s="54"/>
      <c r="H10" s="54"/>
      <c r="I10" s="54"/>
    </row>
    <row r="11" spans="1:9" s="53" customFormat="1" ht="24.95" customHeight="1" thickBot="1" x14ac:dyDescent="0.3">
      <c r="A11" s="158">
        <v>6</v>
      </c>
      <c r="B11" s="154" t="s">
        <v>87</v>
      </c>
      <c r="C11" s="181"/>
      <c r="D11" s="208"/>
      <c r="E11" s="208"/>
      <c r="F11" s="153">
        <v>414000</v>
      </c>
      <c r="G11" s="54"/>
      <c r="H11" s="54"/>
      <c r="I11" s="54"/>
    </row>
    <row r="12" spans="1:9" s="53" customFormat="1" ht="24.95" customHeight="1" thickBot="1" x14ac:dyDescent="0.3">
      <c r="A12" s="158">
        <v>7</v>
      </c>
      <c r="B12" s="154" t="s">
        <v>88</v>
      </c>
      <c r="C12" s="181"/>
      <c r="D12" s="208"/>
      <c r="E12" s="208"/>
      <c r="F12" s="153">
        <v>414000</v>
      </c>
      <c r="G12" s="54"/>
      <c r="H12" s="233">
        <v>410640.46</v>
      </c>
      <c r="I12" s="54"/>
    </row>
    <row r="13" spans="1:9" s="53" customFormat="1" ht="24.95" customHeight="1" thickBot="1" x14ac:dyDescent="0.3">
      <c r="A13" s="158">
        <v>8</v>
      </c>
      <c r="B13" s="51" t="s">
        <v>90</v>
      </c>
      <c r="C13" s="54"/>
      <c r="D13" s="54"/>
      <c r="E13" s="54"/>
      <c r="F13" s="54"/>
      <c r="G13" s="54">
        <v>606220.98</v>
      </c>
      <c r="H13" s="54"/>
      <c r="I13" s="54"/>
    </row>
    <row r="14" spans="1:9" s="53" customFormat="1" ht="24.95" customHeight="1" thickBot="1" x14ac:dyDescent="0.3">
      <c r="A14" s="158">
        <v>9</v>
      </c>
      <c r="B14" s="51" t="s">
        <v>83</v>
      </c>
      <c r="C14" s="54"/>
      <c r="D14" s="54">
        <v>323187.5</v>
      </c>
      <c r="E14" s="54"/>
      <c r="F14" s="141"/>
      <c r="G14" s="54">
        <v>303068.21000000002</v>
      </c>
      <c r="H14" s="233">
        <v>625547.12</v>
      </c>
      <c r="I14" s="54"/>
    </row>
    <row r="15" spans="1:9" s="53" customFormat="1" ht="24.95" customHeight="1" thickBot="1" x14ac:dyDescent="0.3">
      <c r="A15" s="158">
        <v>10</v>
      </c>
      <c r="B15" s="120" t="s">
        <v>92</v>
      </c>
      <c r="C15" s="54"/>
      <c r="D15" s="54"/>
      <c r="E15" s="54"/>
      <c r="F15" s="54"/>
      <c r="G15" s="54"/>
      <c r="H15" s="155">
        <v>80000</v>
      </c>
      <c r="I15" s="54"/>
    </row>
    <row r="16" spans="1:9" s="53" customFormat="1" ht="24.95" customHeight="1" thickBot="1" x14ac:dyDescent="0.3">
      <c r="A16" s="158">
        <v>11</v>
      </c>
      <c r="B16" s="120" t="s">
        <v>93</v>
      </c>
      <c r="C16" s="54"/>
      <c r="D16" s="54"/>
      <c r="E16" s="54"/>
      <c r="F16" s="54"/>
      <c r="G16" s="54"/>
      <c r="H16" s="233">
        <v>1361074.32</v>
      </c>
      <c r="I16" s="54"/>
    </row>
    <row r="17" spans="1:9" s="50" customFormat="1" ht="24.95" customHeight="1" thickBot="1" x14ac:dyDescent="0.3">
      <c r="A17" s="448" t="s">
        <v>420</v>
      </c>
      <c r="B17" s="461"/>
      <c r="C17" s="64">
        <f>SUM(C6:C15)</f>
        <v>164556.54999999999</v>
      </c>
      <c r="D17" s="64">
        <f>SUM(D6:D15)</f>
        <v>323187.5</v>
      </c>
      <c r="E17" s="64">
        <f>SUM(E6:E15)</f>
        <v>33021.599999999999</v>
      </c>
      <c r="F17" s="64">
        <f>SUM(F6:F15)</f>
        <v>2070000</v>
      </c>
      <c r="G17" s="64">
        <f>SUM(G6:G15)</f>
        <v>1525183.75</v>
      </c>
      <c r="H17" s="64">
        <f>SUM(H6:H16)</f>
        <v>3031044.95</v>
      </c>
      <c r="I17" s="64">
        <f>SUM(I6:I16)</f>
        <v>15951.75</v>
      </c>
    </row>
    <row r="18" spans="1:9" s="156" customFormat="1" ht="24.95" customHeight="1" thickBot="1" x14ac:dyDescent="0.3">
      <c r="A18" s="448" t="s">
        <v>416</v>
      </c>
      <c r="B18" s="461"/>
      <c r="C18" s="99">
        <f t="shared" ref="C18:I18" si="0">COUNT(C6:C16)</f>
        <v>2</v>
      </c>
      <c r="D18" s="99">
        <f t="shared" si="0"/>
        <v>1</v>
      </c>
      <c r="E18" s="99">
        <f t="shared" si="0"/>
        <v>1</v>
      </c>
      <c r="F18" s="99">
        <f t="shared" si="0"/>
        <v>5</v>
      </c>
      <c r="G18" s="99">
        <f t="shared" si="0"/>
        <v>3</v>
      </c>
      <c r="H18" s="99">
        <f t="shared" si="0"/>
        <v>6</v>
      </c>
      <c r="I18" s="99">
        <f t="shared" si="0"/>
        <v>1</v>
      </c>
    </row>
  </sheetData>
  <sortState ref="A6:I16">
    <sortCondition ref="B6:B16"/>
  </sortState>
  <mergeCells count="9">
    <mergeCell ref="A17:B17"/>
    <mergeCell ref="A18:B18"/>
    <mergeCell ref="H1:I1"/>
    <mergeCell ref="A2:I2"/>
    <mergeCell ref="A3:I3"/>
    <mergeCell ref="C4:E4"/>
    <mergeCell ref="F4:H4"/>
    <mergeCell ref="B4:B5"/>
    <mergeCell ref="A4:A5"/>
  </mergeCells>
  <pageMargins left="0.7" right="0.7" top="0.75" bottom="0.75" header="0.3" footer="0.3"/>
  <pageSetup scale="98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zoomScale="80" zoomScaleNormal="80" workbookViewId="0">
      <pane xSplit="2" ySplit="6" topLeftCell="N7" activePane="bottomRight" state="frozen"/>
      <selection pane="topRight" activeCell="B1" sqref="B1"/>
      <selection pane="bottomLeft" activeCell="A2" sqref="A2"/>
      <selection pane="bottomRight" activeCell="A28" sqref="A1:Y28"/>
    </sheetView>
  </sheetViews>
  <sheetFormatPr defaultColWidth="9.28515625" defaultRowHeight="16.5" x14ac:dyDescent="0.25"/>
  <cols>
    <col min="1" max="1" width="4.85546875" style="161" bestFit="1" customWidth="1"/>
    <col min="2" max="2" width="29.28515625" style="161" customWidth="1"/>
    <col min="3" max="3" width="16" style="161" customWidth="1"/>
    <col min="4" max="4" width="16.140625" style="161" customWidth="1"/>
    <col min="5" max="5" width="12.42578125" style="161" bestFit="1" customWidth="1"/>
    <col min="6" max="6" width="11.5703125" style="161" customWidth="1"/>
    <col min="7" max="7" width="13.7109375" style="161" customWidth="1"/>
    <col min="8" max="8" width="11.28515625" style="161" bestFit="1" customWidth="1"/>
    <col min="9" max="9" width="12" style="161" customWidth="1"/>
    <col min="10" max="10" width="13.7109375" style="161" customWidth="1"/>
    <col min="11" max="11" width="12" style="161" customWidth="1"/>
    <col min="12" max="12" width="15.85546875" style="161" bestFit="1" customWidth="1"/>
    <col min="13" max="13" width="13.5703125" style="161" customWidth="1"/>
    <col min="14" max="14" width="15.28515625" style="161" customWidth="1"/>
    <col min="15" max="15" width="17.28515625" style="161" customWidth="1"/>
    <col min="16" max="16" width="15.85546875" style="161" bestFit="1" customWidth="1"/>
    <col min="17" max="17" width="12.42578125" style="161" bestFit="1" customWidth="1"/>
    <col min="18" max="18" width="13.140625" style="161" customWidth="1"/>
    <col min="19" max="20" width="12.42578125" style="161" bestFit="1" customWidth="1"/>
    <col min="21" max="21" width="14.5703125" style="161" customWidth="1"/>
    <col min="22" max="22" width="15.28515625" style="161" customWidth="1"/>
    <col min="23" max="23" width="13.7109375" style="161" customWidth="1"/>
    <col min="24" max="24" width="15.5703125" style="161" customWidth="1"/>
    <col min="25" max="25" width="15.42578125" style="161" customWidth="1"/>
    <col min="26" max="16384" width="9.28515625" style="161"/>
  </cols>
  <sheetData>
    <row r="1" spans="1:25" s="278" customFormat="1" ht="39" customHeight="1" x14ac:dyDescent="0.25">
      <c r="A1" s="277"/>
      <c r="T1" s="135"/>
      <c r="X1" s="438" t="s">
        <v>419</v>
      </c>
      <c r="Y1" s="438"/>
    </row>
    <row r="2" spans="1:25" s="135" customFormat="1" ht="30" customHeight="1" x14ac:dyDescent="0.25">
      <c r="A2" s="438" t="s">
        <v>430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</row>
    <row r="3" spans="1:25" s="135" customFormat="1" ht="36" customHeight="1" thickBot="1" x14ac:dyDescent="0.3">
      <c r="A3" s="466" t="s">
        <v>418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466"/>
      <c r="W3" s="466"/>
      <c r="X3" s="466"/>
      <c r="Y3" s="466"/>
    </row>
    <row r="4" spans="1:25" s="171" customFormat="1" ht="38.25" customHeight="1" thickBot="1" x14ac:dyDescent="0.3">
      <c r="A4" s="467" t="s">
        <v>415</v>
      </c>
      <c r="B4" s="467" t="s">
        <v>416</v>
      </c>
      <c r="C4" s="464" t="s">
        <v>390</v>
      </c>
      <c r="D4" s="464"/>
      <c r="E4" s="464"/>
      <c r="F4" s="464"/>
      <c r="G4" s="464"/>
      <c r="H4" s="464"/>
      <c r="I4" s="464"/>
      <c r="J4" s="464" t="s">
        <v>394</v>
      </c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 t="s">
        <v>433</v>
      </c>
      <c r="V4" s="464"/>
      <c r="W4" s="464" t="s">
        <v>393</v>
      </c>
      <c r="X4" s="464"/>
      <c r="Y4" s="172" t="s">
        <v>432</v>
      </c>
    </row>
    <row r="5" spans="1:25" ht="36" customHeight="1" thickBot="1" x14ac:dyDescent="0.3">
      <c r="A5" s="468"/>
      <c r="B5" s="468"/>
      <c r="C5" s="464" t="s">
        <v>431</v>
      </c>
      <c r="D5" s="464"/>
      <c r="E5" s="464" t="s">
        <v>100</v>
      </c>
      <c r="F5" s="464" t="s">
        <v>106</v>
      </c>
      <c r="G5" s="464" t="s">
        <v>28</v>
      </c>
      <c r="H5" s="464" t="s">
        <v>109</v>
      </c>
      <c r="I5" s="464" t="s">
        <v>133</v>
      </c>
      <c r="J5" s="464" t="s">
        <v>102</v>
      </c>
      <c r="K5" s="464" t="s">
        <v>108</v>
      </c>
      <c r="L5" s="464" t="s">
        <v>111</v>
      </c>
      <c r="M5" s="464" t="s">
        <v>403</v>
      </c>
      <c r="N5" s="464" t="s">
        <v>103</v>
      </c>
      <c r="O5" s="464" t="s">
        <v>105</v>
      </c>
      <c r="P5" s="464" t="s">
        <v>112</v>
      </c>
      <c r="Q5" s="464" t="s">
        <v>60</v>
      </c>
      <c r="R5" s="464" t="s">
        <v>61</v>
      </c>
      <c r="S5" s="464" t="s">
        <v>116</v>
      </c>
      <c r="T5" s="464" t="s">
        <v>117</v>
      </c>
      <c r="U5" s="464" t="s">
        <v>129</v>
      </c>
      <c r="V5" s="464" t="s">
        <v>131</v>
      </c>
      <c r="W5" s="464" t="s">
        <v>118</v>
      </c>
      <c r="X5" s="464" t="s">
        <v>126</v>
      </c>
      <c r="Y5" s="464" t="s">
        <v>134</v>
      </c>
    </row>
    <row r="6" spans="1:25" s="163" customFormat="1" ht="99.75" customHeight="1" thickBot="1" x14ac:dyDescent="0.3">
      <c r="A6" s="469"/>
      <c r="B6" s="469"/>
      <c r="C6" s="162" t="s">
        <v>97</v>
      </c>
      <c r="D6" s="162" t="s">
        <v>402</v>
      </c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  <c r="S6" s="464"/>
      <c r="T6" s="464"/>
      <c r="U6" s="464"/>
      <c r="V6" s="464"/>
      <c r="W6" s="464"/>
      <c r="X6" s="464"/>
      <c r="Y6" s="464"/>
    </row>
    <row r="7" spans="1:25" ht="24.95" customHeight="1" thickBot="1" x14ac:dyDescent="0.3">
      <c r="A7" s="173">
        <v>1</v>
      </c>
      <c r="B7" s="164" t="s">
        <v>119</v>
      </c>
      <c r="C7" s="165">
        <v>45314.47</v>
      </c>
      <c r="D7" s="167"/>
      <c r="E7" s="174"/>
      <c r="F7" s="167"/>
      <c r="G7" s="167"/>
      <c r="H7" s="167"/>
      <c r="I7" s="167"/>
      <c r="J7" s="166">
        <v>201250</v>
      </c>
      <c r="K7" s="167"/>
      <c r="L7" s="167"/>
      <c r="M7" s="167"/>
      <c r="N7" s="167"/>
      <c r="O7" s="167"/>
      <c r="P7" s="165">
        <v>122995.18</v>
      </c>
      <c r="Q7" s="167"/>
      <c r="R7" s="167"/>
      <c r="S7" s="167"/>
      <c r="T7" s="167"/>
      <c r="U7" s="168">
        <v>56648</v>
      </c>
      <c r="V7" s="167"/>
      <c r="W7" s="168">
        <v>2515.2199999999998</v>
      </c>
      <c r="X7" s="167"/>
      <c r="Y7" s="167"/>
    </row>
    <row r="8" spans="1:25" ht="24.95" customHeight="1" thickBot="1" x14ac:dyDescent="0.3">
      <c r="A8" s="173">
        <v>2</v>
      </c>
      <c r="B8" s="164" t="s">
        <v>127</v>
      </c>
      <c r="C8" s="167"/>
      <c r="D8" s="167"/>
      <c r="E8" s="175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5"/>
      <c r="Q8" s="165"/>
      <c r="R8" s="165"/>
      <c r="S8" s="167"/>
      <c r="T8" s="167"/>
      <c r="U8" s="167"/>
      <c r="V8" s="167"/>
      <c r="W8" s="168"/>
      <c r="X8" s="168">
        <v>2938</v>
      </c>
      <c r="Y8" s="167"/>
    </row>
    <row r="9" spans="1:25" ht="24.95" customHeight="1" thickBot="1" x14ac:dyDescent="0.3">
      <c r="A9" s="173">
        <v>3</v>
      </c>
      <c r="B9" s="164" t="s">
        <v>113</v>
      </c>
      <c r="C9" s="167"/>
      <c r="D9" s="167"/>
      <c r="E9" s="175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5">
        <v>349342.27</v>
      </c>
      <c r="Q9" s="165">
        <v>244807.36</v>
      </c>
      <c r="R9" s="165">
        <v>150112.79999999999</v>
      </c>
      <c r="S9" s="167"/>
      <c r="T9" s="167"/>
      <c r="U9" s="167"/>
      <c r="V9" s="167"/>
      <c r="W9" s="168">
        <v>4603.17</v>
      </c>
      <c r="X9" s="167"/>
      <c r="Y9" s="167"/>
    </row>
    <row r="10" spans="1:25" ht="24.95" customHeight="1" thickBot="1" x14ac:dyDescent="0.3">
      <c r="A10" s="173">
        <v>4</v>
      </c>
      <c r="B10" s="164" t="s">
        <v>120</v>
      </c>
      <c r="C10" s="167"/>
      <c r="D10" s="167"/>
      <c r="E10" s="175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5">
        <v>203287.33</v>
      </c>
      <c r="R10" s="167"/>
      <c r="S10" s="167"/>
      <c r="T10" s="167"/>
      <c r="U10" s="167"/>
      <c r="V10" s="167"/>
      <c r="W10" s="167"/>
      <c r="X10" s="167"/>
      <c r="Y10" s="167"/>
    </row>
    <row r="11" spans="1:25" ht="24.95" customHeight="1" thickBot="1" x14ac:dyDescent="0.3">
      <c r="A11" s="173">
        <v>5</v>
      </c>
      <c r="B11" s="167" t="s">
        <v>110</v>
      </c>
      <c r="C11" s="167"/>
      <c r="D11" s="167"/>
      <c r="E11" s="175"/>
      <c r="F11" s="167"/>
      <c r="G11" s="167"/>
      <c r="H11" s="166">
        <v>20000</v>
      </c>
      <c r="I11" s="167"/>
      <c r="J11" s="167"/>
      <c r="K11" s="167"/>
      <c r="L11" s="167"/>
      <c r="M11" s="167"/>
      <c r="N11" s="167"/>
      <c r="O11" s="167"/>
      <c r="P11" s="165">
        <v>169859.02</v>
      </c>
      <c r="Q11" s="167"/>
      <c r="R11" s="167"/>
      <c r="S11" s="167"/>
      <c r="T11" s="167"/>
      <c r="U11" s="167"/>
      <c r="V11" s="167"/>
      <c r="W11" s="167"/>
      <c r="X11" s="167"/>
      <c r="Y11" s="167"/>
    </row>
    <row r="12" spans="1:25" ht="24.95" customHeight="1" thickBot="1" x14ac:dyDescent="0.3">
      <c r="A12" s="173">
        <v>6</v>
      </c>
      <c r="B12" s="164" t="s">
        <v>99</v>
      </c>
      <c r="C12" s="165">
        <v>117427.04</v>
      </c>
      <c r="D12" s="167"/>
      <c r="E12" s="174"/>
      <c r="F12" s="167"/>
      <c r="G12" s="167"/>
      <c r="H12" s="167"/>
      <c r="I12" s="167"/>
      <c r="J12" s="165">
        <v>184000</v>
      </c>
      <c r="K12" s="167"/>
      <c r="L12" s="167"/>
      <c r="M12" s="167"/>
      <c r="N12" s="167"/>
      <c r="O12" s="167"/>
      <c r="P12" s="165">
        <v>97886.16</v>
      </c>
      <c r="Q12" s="167"/>
      <c r="R12" s="167"/>
      <c r="S12" s="167"/>
      <c r="T12" s="167"/>
      <c r="U12" s="167"/>
      <c r="V12" s="167"/>
      <c r="W12" s="167"/>
      <c r="X12" s="167"/>
      <c r="Y12" s="167"/>
    </row>
    <row r="13" spans="1:25" ht="24.95" customHeight="1" thickBot="1" x14ac:dyDescent="0.3">
      <c r="A13" s="173">
        <v>7</v>
      </c>
      <c r="B13" s="164" t="s">
        <v>121</v>
      </c>
      <c r="C13" s="167"/>
      <c r="D13" s="166"/>
      <c r="E13" s="175"/>
      <c r="F13" s="167"/>
      <c r="G13" s="167"/>
      <c r="H13" s="167"/>
      <c r="I13" s="168">
        <v>86302.51</v>
      </c>
      <c r="J13" s="167"/>
      <c r="K13" s="166">
        <v>82800</v>
      </c>
      <c r="L13" s="167"/>
      <c r="M13" s="167"/>
      <c r="N13" s="167"/>
      <c r="O13" s="167"/>
      <c r="P13" s="165">
        <v>570026.26</v>
      </c>
      <c r="Q13" s="165">
        <v>127870.33</v>
      </c>
      <c r="R13" s="167"/>
      <c r="S13" s="167"/>
      <c r="T13" s="167"/>
      <c r="U13" s="167"/>
      <c r="V13" s="167"/>
      <c r="W13" s="167"/>
      <c r="X13" s="167"/>
      <c r="Y13" s="167"/>
    </row>
    <row r="14" spans="1:25" ht="24.95" customHeight="1" thickBot="1" x14ac:dyDescent="0.3">
      <c r="A14" s="173">
        <v>8</v>
      </c>
      <c r="B14" s="167" t="s">
        <v>122</v>
      </c>
      <c r="C14" s="167"/>
      <c r="D14" s="167"/>
      <c r="E14" s="175"/>
      <c r="F14" s="167"/>
      <c r="G14" s="167"/>
      <c r="H14" s="167"/>
      <c r="I14" s="167"/>
      <c r="J14" s="167"/>
      <c r="K14" s="167"/>
      <c r="L14" s="167"/>
      <c r="M14" s="167"/>
      <c r="N14" s="166">
        <v>6793.2</v>
      </c>
      <c r="O14" s="167"/>
      <c r="P14" s="167"/>
      <c r="Q14" s="167"/>
      <c r="R14" s="167"/>
      <c r="S14" s="167"/>
      <c r="T14" s="167"/>
      <c r="U14" s="168">
        <v>294329.71999999997</v>
      </c>
      <c r="V14" s="167"/>
      <c r="W14" s="167">
        <v>4158.5200000000004</v>
      </c>
      <c r="X14" s="167"/>
      <c r="Y14" s="167"/>
    </row>
    <row r="15" spans="1:25" ht="24.95" customHeight="1" thickBot="1" x14ac:dyDescent="0.3">
      <c r="A15" s="173">
        <v>9</v>
      </c>
      <c r="B15" s="167" t="s">
        <v>128</v>
      </c>
      <c r="C15" s="167"/>
      <c r="D15" s="167"/>
      <c r="E15" s="175"/>
      <c r="F15" s="167"/>
      <c r="G15" s="167"/>
      <c r="H15" s="167"/>
      <c r="I15" s="167"/>
      <c r="J15" s="165">
        <v>331200</v>
      </c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8">
        <v>2020</v>
      </c>
      <c r="Y15" s="167"/>
    </row>
    <row r="16" spans="1:25" ht="24.95" customHeight="1" thickBot="1" x14ac:dyDescent="0.3">
      <c r="A16" s="173">
        <v>10</v>
      </c>
      <c r="B16" s="167" t="s">
        <v>114</v>
      </c>
      <c r="C16" s="167"/>
      <c r="D16" s="167"/>
      <c r="E16" s="175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5">
        <v>291952.96000000002</v>
      </c>
      <c r="S16" s="167"/>
      <c r="T16" s="167"/>
      <c r="U16" s="167"/>
      <c r="V16" s="167"/>
      <c r="W16" s="167"/>
      <c r="X16" s="167"/>
      <c r="Y16" s="168">
        <v>612443.97</v>
      </c>
    </row>
    <row r="17" spans="1:25" ht="24.95" customHeight="1" thickBot="1" x14ac:dyDescent="0.3">
      <c r="A17" s="173">
        <v>11</v>
      </c>
      <c r="B17" s="167" t="s">
        <v>104</v>
      </c>
      <c r="C17" s="169"/>
      <c r="D17" s="169"/>
      <c r="E17" s="307"/>
      <c r="F17" s="169">
        <v>91770</v>
      </c>
      <c r="G17" s="169"/>
      <c r="H17" s="169"/>
      <c r="I17" s="95">
        <v>124861.38</v>
      </c>
      <c r="J17" s="169"/>
      <c r="K17" s="169"/>
      <c r="L17" s="169"/>
      <c r="M17" s="169"/>
      <c r="N17" s="169">
        <v>22500</v>
      </c>
      <c r="O17" s="169"/>
      <c r="P17" s="192">
        <v>223169.39</v>
      </c>
      <c r="Q17" s="169"/>
      <c r="R17" s="169">
        <v>786621.54</v>
      </c>
      <c r="S17" s="169"/>
      <c r="T17" s="169">
        <v>229618.07</v>
      </c>
      <c r="U17" s="169"/>
      <c r="V17" s="169"/>
      <c r="W17" s="169"/>
      <c r="X17" s="169"/>
      <c r="Y17" s="169"/>
    </row>
    <row r="18" spans="1:25" ht="24.95" customHeight="1" thickBot="1" x14ac:dyDescent="0.3">
      <c r="A18" s="173">
        <v>12</v>
      </c>
      <c r="B18" s="167" t="s">
        <v>123</v>
      </c>
      <c r="C18" s="169"/>
      <c r="D18" s="169"/>
      <c r="E18" s="307"/>
      <c r="F18" s="169"/>
      <c r="G18" s="193">
        <v>38778.5</v>
      </c>
      <c r="H18" s="169"/>
      <c r="I18" s="169"/>
      <c r="J18" s="169"/>
      <c r="K18" s="169"/>
      <c r="L18" s="192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</row>
    <row r="19" spans="1:25" ht="24.95" customHeight="1" thickBot="1" x14ac:dyDescent="0.3">
      <c r="A19" s="173">
        <v>13</v>
      </c>
      <c r="B19" s="170" t="s">
        <v>107</v>
      </c>
      <c r="C19" s="192"/>
      <c r="D19" s="169"/>
      <c r="E19" s="308"/>
      <c r="F19" s="169"/>
      <c r="G19" s="169"/>
      <c r="H19" s="169"/>
      <c r="I19" s="169"/>
      <c r="J19" s="192"/>
      <c r="K19" s="169"/>
      <c r="L19" s="169"/>
      <c r="M19" s="169"/>
      <c r="N19" s="169"/>
      <c r="O19" s="169"/>
      <c r="P19" s="192"/>
      <c r="Q19" s="169"/>
      <c r="R19" s="169"/>
      <c r="S19" s="169"/>
      <c r="T19" s="169"/>
      <c r="U19" s="169"/>
      <c r="V19" s="95">
        <v>74800</v>
      </c>
      <c r="W19" s="169"/>
      <c r="X19" s="169"/>
      <c r="Y19" s="169"/>
    </row>
    <row r="20" spans="1:25" ht="24.95" customHeight="1" thickBot="1" x14ac:dyDescent="0.3">
      <c r="A20" s="173">
        <v>14</v>
      </c>
      <c r="B20" s="164" t="s">
        <v>124</v>
      </c>
      <c r="C20" s="192">
        <v>287938.26</v>
      </c>
      <c r="D20" s="169"/>
      <c r="E20" s="308">
        <v>153863</v>
      </c>
      <c r="F20" s="169"/>
      <c r="G20" s="169"/>
      <c r="H20" s="169"/>
      <c r="I20" s="169"/>
      <c r="J20" s="192"/>
      <c r="K20" s="169"/>
      <c r="L20" s="169">
        <v>120750</v>
      </c>
      <c r="M20" s="169"/>
      <c r="N20" s="192">
        <v>116550</v>
      </c>
      <c r="O20" s="169"/>
      <c r="P20" s="192">
        <v>308432.84000000003</v>
      </c>
      <c r="Q20" s="169"/>
      <c r="R20" s="192">
        <v>474786.21</v>
      </c>
      <c r="S20" s="169"/>
      <c r="T20" s="169"/>
      <c r="U20" s="169">
        <v>360984.53</v>
      </c>
      <c r="V20" s="169"/>
      <c r="W20" s="169"/>
      <c r="X20" s="169"/>
      <c r="Y20" s="169"/>
    </row>
    <row r="21" spans="1:25" ht="24.95" customHeight="1" thickBot="1" x14ac:dyDescent="0.35">
      <c r="A21" s="173">
        <v>15</v>
      </c>
      <c r="B21" s="167" t="s">
        <v>115</v>
      </c>
      <c r="C21" s="169"/>
      <c r="D21" s="169"/>
      <c r="E21" s="307"/>
      <c r="F21" s="169"/>
      <c r="G21" s="169"/>
      <c r="H21" s="169"/>
      <c r="I21" s="169"/>
      <c r="J21" s="169"/>
      <c r="K21" s="169"/>
      <c r="L21" s="169"/>
      <c r="M21" s="309">
        <v>172500</v>
      </c>
      <c r="N21" s="169"/>
      <c r="O21" s="169"/>
      <c r="P21" s="169"/>
      <c r="Q21" s="192">
        <v>233983.17</v>
      </c>
      <c r="R21" s="192">
        <v>49896.3</v>
      </c>
      <c r="S21" s="193">
        <v>310500</v>
      </c>
      <c r="T21" s="169"/>
      <c r="U21" s="169"/>
      <c r="V21" s="169"/>
      <c r="W21" s="169"/>
      <c r="X21" s="169"/>
      <c r="Y21" s="169"/>
    </row>
    <row r="22" spans="1:25" ht="24.95" customHeight="1" thickBot="1" x14ac:dyDescent="0.3">
      <c r="A22" s="173">
        <v>16</v>
      </c>
      <c r="B22" s="164" t="s">
        <v>101</v>
      </c>
      <c r="C22" s="169"/>
      <c r="D22" s="169"/>
      <c r="E22" s="308">
        <v>23100</v>
      </c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</row>
    <row r="23" spans="1:25" ht="24.95" customHeight="1" thickBot="1" x14ac:dyDescent="0.3">
      <c r="A23" s="173">
        <v>17</v>
      </c>
      <c r="B23" s="170" t="s">
        <v>101</v>
      </c>
      <c r="C23" s="192"/>
      <c r="D23" s="169"/>
      <c r="E23" s="308"/>
      <c r="F23" s="169"/>
      <c r="G23" s="169"/>
      <c r="H23" s="169"/>
      <c r="I23" s="169"/>
      <c r="J23" s="192"/>
      <c r="K23" s="169"/>
      <c r="L23" s="169"/>
      <c r="M23" s="169"/>
      <c r="N23" s="169"/>
      <c r="O23" s="169"/>
      <c r="P23" s="192"/>
      <c r="Q23" s="169"/>
      <c r="R23" s="169"/>
      <c r="S23" s="169"/>
      <c r="T23" s="169"/>
      <c r="U23" s="169"/>
      <c r="V23" s="95">
        <v>118040</v>
      </c>
      <c r="W23" s="169"/>
      <c r="X23" s="169"/>
      <c r="Y23" s="169"/>
    </row>
    <row r="24" spans="1:25" ht="24.95" customHeight="1" thickBot="1" x14ac:dyDescent="0.3">
      <c r="A24" s="173">
        <v>18</v>
      </c>
      <c r="B24" s="167" t="s">
        <v>125</v>
      </c>
      <c r="C24" s="169"/>
      <c r="D24" s="169"/>
      <c r="E24" s="307"/>
      <c r="F24" s="169"/>
      <c r="G24" s="169"/>
      <c r="H24" s="169"/>
      <c r="I24" s="169"/>
      <c r="J24" s="169"/>
      <c r="K24" s="169"/>
      <c r="L24" s="192"/>
      <c r="M24" s="169"/>
      <c r="N24" s="169"/>
      <c r="O24" s="169">
        <v>248400</v>
      </c>
      <c r="P24" s="192">
        <v>53064.55</v>
      </c>
      <c r="Q24" s="169"/>
      <c r="R24" s="169"/>
      <c r="S24" s="169"/>
      <c r="T24" s="169"/>
      <c r="U24" s="169"/>
      <c r="V24" s="169"/>
      <c r="W24" s="169"/>
      <c r="X24" s="169"/>
      <c r="Y24" s="169"/>
    </row>
    <row r="25" spans="1:25" ht="24.95" customHeight="1" thickBot="1" x14ac:dyDescent="0.35">
      <c r="A25" s="173">
        <v>19</v>
      </c>
      <c r="B25" s="164" t="s">
        <v>98</v>
      </c>
      <c r="C25" s="192">
        <v>253028.61</v>
      </c>
      <c r="D25" s="309">
        <v>30825.95</v>
      </c>
      <c r="E25" s="308"/>
      <c r="F25" s="169"/>
      <c r="G25" s="169"/>
      <c r="H25" s="169"/>
      <c r="I25" s="169"/>
      <c r="J25" s="192"/>
      <c r="K25" s="169"/>
      <c r="L25" s="169"/>
      <c r="M25" s="169"/>
      <c r="N25" s="169"/>
      <c r="O25" s="169">
        <v>138000</v>
      </c>
      <c r="P25" s="192">
        <v>361793.79</v>
      </c>
      <c r="Q25" s="169"/>
      <c r="R25" s="169"/>
      <c r="S25" s="169"/>
      <c r="T25" s="169"/>
      <c r="U25" s="169"/>
      <c r="V25" s="169"/>
      <c r="W25" s="169"/>
      <c r="X25" s="169"/>
      <c r="Y25" s="169"/>
    </row>
    <row r="26" spans="1:25" ht="24.95" customHeight="1" thickBot="1" x14ac:dyDescent="0.3">
      <c r="A26" s="173">
        <v>20</v>
      </c>
      <c r="B26" s="164" t="s">
        <v>130</v>
      </c>
      <c r="C26" s="169"/>
      <c r="D26" s="169"/>
      <c r="E26" s="307"/>
      <c r="F26" s="169"/>
      <c r="G26" s="169"/>
      <c r="H26" s="169"/>
      <c r="I26" s="169"/>
      <c r="J26" s="169"/>
      <c r="K26" s="169"/>
      <c r="L26" s="192"/>
      <c r="M26" s="169"/>
      <c r="N26" s="169"/>
      <c r="O26" s="169"/>
      <c r="P26" s="192"/>
      <c r="Q26" s="169"/>
      <c r="R26" s="169"/>
      <c r="S26" s="169"/>
      <c r="T26" s="169"/>
      <c r="U26" s="95">
        <v>9859.7900000000009</v>
      </c>
      <c r="V26" s="169"/>
      <c r="W26" s="169"/>
      <c r="X26" s="169"/>
      <c r="Y26" s="169"/>
    </row>
    <row r="27" spans="1:25" s="171" customFormat="1" ht="24.95" customHeight="1" thickBot="1" x14ac:dyDescent="0.3">
      <c r="A27" s="465" t="s">
        <v>420</v>
      </c>
      <c r="B27" s="465"/>
      <c r="C27" s="193">
        <f>SUM(C7:C26)</f>
        <v>703708.38</v>
      </c>
      <c r="D27" s="193">
        <f t="shared" ref="D27:Y27" si="0">SUM(D7:D26)</f>
        <v>30825.95</v>
      </c>
      <c r="E27" s="193">
        <f t="shared" si="0"/>
        <v>176963</v>
      </c>
      <c r="F27" s="193">
        <f t="shared" si="0"/>
        <v>91770</v>
      </c>
      <c r="G27" s="193">
        <f t="shared" si="0"/>
        <v>38778.5</v>
      </c>
      <c r="H27" s="193">
        <f t="shared" si="0"/>
        <v>20000</v>
      </c>
      <c r="I27" s="193">
        <f t="shared" si="0"/>
        <v>211163.89</v>
      </c>
      <c r="J27" s="193">
        <f t="shared" si="0"/>
        <v>716450</v>
      </c>
      <c r="K27" s="193">
        <f t="shared" si="0"/>
        <v>82800</v>
      </c>
      <c r="L27" s="193">
        <f t="shared" si="0"/>
        <v>120750</v>
      </c>
      <c r="M27" s="193">
        <f t="shared" si="0"/>
        <v>172500</v>
      </c>
      <c r="N27" s="193">
        <f t="shared" si="0"/>
        <v>145843.20000000001</v>
      </c>
      <c r="O27" s="193">
        <f t="shared" si="0"/>
        <v>386400</v>
      </c>
      <c r="P27" s="193">
        <f t="shared" si="0"/>
        <v>2256569.4600000004</v>
      </c>
      <c r="Q27" s="193">
        <f t="shared" si="0"/>
        <v>809948.19</v>
      </c>
      <c r="R27" s="193">
        <f t="shared" si="0"/>
        <v>1753369.81</v>
      </c>
      <c r="S27" s="193">
        <f t="shared" si="0"/>
        <v>310500</v>
      </c>
      <c r="T27" s="193">
        <f t="shared" si="0"/>
        <v>229618.07</v>
      </c>
      <c r="U27" s="193">
        <f t="shared" si="0"/>
        <v>721822.04</v>
      </c>
      <c r="V27" s="193">
        <f t="shared" si="0"/>
        <v>192840</v>
      </c>
      <c r="W27" s="193">
        <f t="shared" si="0"/>
        <v>11276.91</v>
      </c>
      <c r="X27" s="193">
        <f t="shared" si="0"/>
        <v>4958</v>
      </c>
      <c r="Y27" s="193">
        <f t="shared" si="0"/>
        <v>612443.97</v>
      </c>
    </row>
    <row r="28" spans="1:25" s="163" customFormat="1" ht="24.95" customHeight="1" thickBot="1" x14ac:dyDescent="0.3">
      <c r="A28" s="465" t="s">
        <v>416</v>
      </c>
      <c r="B28" s="465"/>
      <c r="C28" s="173">
        <f>COUNT(C7:C26)</f>
        <v>4</v>
      </c>
      <c r="D28" s="173">
        <f t="shared" ref="D28" si="1">COUNT(D7:D26)</f>
        <v>1</v>
      </c>
      <c r="E28" s="176">
        <f t="shared" ref="E28:Y28" si="2">COUNT(E7:E26)</f>
        <v>2</v>
      </c>
      <c r="F28" s="173">
        <f>COUNT(F7:F26)</f>
        <v>1</v>
      </c>
      <c r="G28" s="173">
        <f>COUNT(G7:G26)</f>
        <v>1</v>
      </c>
      <c r="H28" s="173">
        <f>COUNT(H7:H26)</f>
        <v>1</v>
      </c>
      <c r="I28" s="173">
        <f>COUNT(I7:I26)</f>
        <v>2</v>
      </c>
      <c r="J28" s="173">
        <f t="shared" si="2"/>
        <v>3</v>
      </c>
      <c r="K28" s="173">
        <f t="shared" si="2"/>
        <v>1</v>
      </c>
      <c r="L28" s="173">
        <f>COUNT(L7:L26)</f>
        <v>1</v>
      </c>
      <c r="M28" s="173">
        <f>COUNT(M7:M26)</f>
        <v>1</v>
      </c>
      <c r="N28" s="173">
        <f>COUNT(N7:N26)</f>
        <v>3</v>
      </c>
      <c r="O28" s="173">
        <f>COUNT(O7:O26)</f>
        <v>2</v>
      </c>
      <c r="P28" s="173">
        <f t="shared" si="2"/>
        <v>9</v>
      </c>
      <c r="Q28" s="173">
        <f>COUNT(Q7:Q26)</f>
        <v>4</v>
      </c>
      <c r="R28" s="173">
        <f t="shared" si="2"/>
        <v>5</v>
      </c>
      <c r="S28" s="173">
        <f t="shared" si="2"/>
        <v>1</v>
      </c>
      <c r="T28" s="173">
        <f t="shared" si="2"/>
        <v>1</v>
      </c>
      <c r="U28" s="173">
        <f>COUNT(U7:U26)</f>
        <v>4</v>
      </c>
      <c r="V28" s="173">
        <f>COUNT(V7:V26)</f>
        <v>2</v>
      </c>
      <c r="W28" s="173">
        <f t="shared" si="2"/>
        <v>3</v>
      </c>
      <c r="X28" s="173">
        <f t="shared" si="2"/>
        <v>2</v>
      </c>
      <c r="Y28" s="173">
        <f t="shared" si="2"/>
        <v>1</v>
      </c>
    </row>
  </sheetData>
  <sortState ref="A7:Y26">
    <sortCondition ref="B7:B26"/>
  </sortState>
  <mergeCells count="33">
    <mergeCell ref="U4:V4"/>
    <mergeCell ref="K5:K6"/>
    <mergeCell ref="J5:J6"/>
    <mergeCell ref="T5:T6"/>
    <mergeCell ref="S5:S6"/>
    <mergeCell ref="R5:R6"/>
    <mergeCell ref="Q5:Q6"/>
    <mergeCell ref="P5:P6"/>
    <mergeCell ref="O5:O6"/>
    <mergeCell ref="N5:N6"/>
    <mergeCell ref="M5:M6"/>
    <mergeCell ref="L5:L6"/>
    <mergeCell ref="F5:F6"/>
    <mergeCell ref="A28:B28"/>
    <mergeCell ref="C5:D5"/>
    <mergeCell ref="C4:I4"/>
    <mergeCell ref="J4:T4"/>
    <mergeCell ref="E5:E6"/>
    <mergeCell ref="A27:B27"/>
    <mergeCell ref="A2:Y2"/>
    <mergeCell ref="A3:Y3"/>
    <mergeCell ref="X1:Y1"/>
    <mergeCell ref="V5:V6"/>
    <mergeCell ref="U5:U6"/>
    <mergeCell ref="Y5:Y6"/>
    <mergeCell ref="X5:X6"/>
    <mergeCell ref="W5:W6"/>
    <mergeCell ref="A4:A6"/>
    <mergeCell ref="B4:B6"/>
    <mergeCell ref="W4:X4"/>
    <mergeCell ref="I5:I6"/>
    <mergeCell ref="H5:H6"/>
    <mergeCell ref="G5:G6"/>
  </mergeCells>
  <pageMargins left="0.7" right="0.7" top="0.75" bottom="0.75" header="0.3" footer="0.3"/>
  <pageSetup scale="35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pane xSplit="2" ySplit="7" topLeftCell="F8" activePane="bottomRight" state="frozen"/>
      <selection pane="topRight" activeCell="B1" sqref="B1"/>
      <selection pane="bottomLeft" activeCell="A3" sqref="A3"/>
      <selection pane="bottomRight" activeCell="A33" sqref="A1:O33"/>
    </sheetView>
  </sheetViews>
  <sheetFormatPr defaultColWidth="9.28515625" defaultRowHeight="13.5" x14ac:dyDescent="0.25"/>
  <cols>
    <col min="1" max="1" width="4.5703125" style="71" bestFit="1" customWidth="1"/>
    <col min="2" max="2" width="27.28515625" style="104" bestFit="1" customWidth="1"/>
    <col min="3" max="3" width="14.28515625" style="104" bestFit="1" customWidth="1"/>
    <col min="4" max="4" width="15.85546875" style="104" customWidth="1"/>
    <col min="5" max="5" width="11.42578125" style="104" customWidth="1"/>
    <col min="6" max="6" width="11.28515625" style="104" customWidth="1"/>
    <col min="7" max="7" width="13.28515625" style="104" customWidth="1"/>
    <col min="8" max="8" width="14" style="104" customWidth="1"/>
    <col min="9" max="9" width="12.7109375" style="104" customWidth="1"/>
    <col min="10" max="10" width="13" style="104" customWidth="1"/>
    <col min="11" max="11" width="13.28515625" style="104" customWidth="1"/>
    <col min="12" max="12" width="14.42578125" style="104" customWidth="1"/>
    <col min="13" max="13" width="12.42578125" style="104" customWidth="1"/>
    <col min="14" max="14" width="12.7109375" style="104" customWidth="1"/>
    <col min="15" max="15" width="11.7109375" style="104" customWidth="1"/>
    <col min="16" max="16384" width="9.28515625" style="104"/>
  </cols>
  <sheetData>
    <row r="1" spans="1:15" s="124" customFormat="1" ht="28.5" customHeight="1" x14ac:dyDescent="0.25">
      <c r="A1" s="134"/>
      <c r="N1" s="458" t="s">
        <v>419</v>
      </c>
      <c r="O1" s="458"/>
    </row>
    <row r="2" spans="1:15" s="121" customFormat="1" ht="22.5" customHeight="1" x14ac:dyDescent="0.25">
      <c r="A2" s="458" t="s">
        <v>434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</row>
    <row r="3" spans="1:15" s="121" customFormat="1" ht="27" customHeight="1" x14ac:dyDescent="0.25">
      <c r="A3" s="462" t="s">
        <v>418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</row>
    <row r="4" spans="1:15" ht="14.25" thickBot="1" x14ac:dyDescent="0.3"/>
    <row r="5" spans="1:15" s="50" customFormat="1" ht="39.75" customHeight="1" thickBot="1" x14ac:dyDescent="0.3">
      <c r="A5" s="467" t="s">
        <v>415</v>
      </c>
      <c r="B5" s="467" t="s">
        <v>416</v>
      </c>
      <c r="C5" s="463" t="s">
        <v>390</v>
      </c>
      <c r="D5" s="463"/>
      <c r="E5" s="463"/>
      <c r="F5" s="463" t="s">
        <v>394</v>
      </c>
      <c r="G5" s="463"/>
      <c r="H5" s="463"/>
      <c r="I5" s="463"/>
      <c r="J5" s="463"/>
      <c r="K5" s="463" t="s">
        <v>433</v>
      </c>
      <c r="L5" s="463"/>
      <c r="M5" s="463" t="s">
        <v>393</v>
      </c>
      <c r="N5" s="463"/>
      <c r="O5" s="463"/>
    </row>
    <row r="6" spans="1:15" ht="41.25" customHeight="1" thickBot="1" x14ac:dyDescent="0.3">
      <c r="A6" s="468"/>
      <c r="B6" s="468"/>
      <c r="C6" s="470" t="s">
        <v>140</v>
      </c>
      <c r="D6" s="470" t="s">
        <v>143</v>
      </c>
      <c r="E6" s="470" t="s">
        <v>150</v>
      </c>
      <c r="F6" s="470" t="s">
        <v>135</v>
      </c>
      <c r="G6" s="470" t="s">
        <v>137</v>
      </c>
      <c r="H6" s="470" t="s">
        <v>138</v>
      </c>
      <c r="I6" s="470" t="s">
        <v>164</v>
      </c>
      <c r="J6" s="470" t="s">
        <v>173</v>
      </c>
      <c r="K6" s="470" t="s">
        <v>170</v>
      </c>
      <c r="L6" s="470" t="s">
        <v>171</v>
      </c>
      <c r="M6" s="470" t="s">
        <v>155</v>
      </c>
      <c r="N6" s="470"/>
      <c r="O6" s="470" t="s">
        <v>162</v>
      </c>
    </row>
    <row r="7" spans="1:15" ht="39.75" customHeight="1" thickBot="1" x14ac:dyDescent="0.3">
      <c r="A7" s="469"/>
      <c r="B7" s="469"/>
      <c r="C7" s="470"/>
      <c r="D7" s="470"/>
      <c r="E7" s="470"/>
      <c r="F7" s="470"/>
      <c r="G7" s="470"/>
      <c r="H7" s="470"/>
      <c r="I7" s="470"/>
      <c r="J7" s="470"/>
      <c r="K7" s="470"/>
      <c r="L7" s="470"/>
      <c r="M7" s="118" t="s">
        <v>157</v>
      </c>
      <c r="N7" s="118" t="s">
        <v>158</v>
      </c>
      <c r="O7" s="470"/>
    </row>
    <row r="8" spans="1:15" ht="24.95" customHeight="1" thickBot="1" x14ac:dyDescent="0.3">
      <c r="A8" s="158">
        <v>1</v>
      </c>
      <c r="B8" s="179" t="s">
        <v>169</v>
      </c>
      <c r="C8" s="180"/>
      <c r="D8" s="181"/>
      <c r="E8" s="182"/>
      <c r="F8" s="154"/>
      <c r="G8" s="154"/>
      <c r="H8" s="178"/>
      <c r="I8" s="178"/>
      <c r="J8" s="183">
        <v>15000</v>
      </c>
      <c r="K8" s="178"/>
      <c r="L8" s="178"/>
      <c r="M8" s="178"/>
      <c r="N8" s="178"/>
      <c r="O8" s="178"/>
    </row>
    <row r="9" spans="1:15" ht="24.95" customHeight="1" thickBot="1" x14ac:dyDescent="0.3">
      <c r="A9" s="158">
        <v>2</v>
      </c>
      <c r="B9" s="178" t="s">
        <v>141</v>
      </c>
      <c r="C9" s="184">
        <v>514212.57</v>
      </c>
      <c r="D9" s="178"/>
      <c r="E9" s="178"/>
      <c r="F9" s="180"/>
      <c r="G9" s="180"/>
      <c r="H9" s="180"/>
      <c r="I9" s="178"/>
      <c r="J9" s="178"/>
      <c r="K9" s="178"/>
      <c r="L9" s="178"/>
      <c r="M9" s="178"/>
      <c r="N9" s="182"/>
      <c r="O9" s="178"/>
    </row>
    <row r="10" spans="1:15" ht="24.95" customHeight="1" thickBot="1" x14ac:dyDescent="0.3">
      <c r="A10" s="158">
        <v>3</v>
      </c>
      <c r="B10" s="178" t="s">
        <v>139</v>
      </c>
      <c r="C10" s="180"/>
      <c r="D10" s="178"/>
      <c r="E10" s="178"/>
      <c r="F10" s="180"/>
      <c r="G10" s="180"/>
      <c r="H10" s="180">
        <v>191666.67</v>
      </c>
      <c r="I10" s="178"/>
      <c r="J10" s="178"/>
      <c r="K10" s="178"/>
      <c r="L10" s="178"/>
      <c r="M10" s="178"/>
      <c r="N10" s="178"/>
      <c r="O10" s="178"/>
    </row>
    <row r="11" spans="1:15" ht="24.95" customHeight="1" thickBot="1" x14ac:dyDescent="0.3">
      <c r="A11" s="158">
        <v>4</v>
      </c>
      <c r="B11" s="178" t="s">
        <v>156</v>
      </c>
      <c r="C11" s="180"/>
      <c r="D11" s="178"/>
      <c r="E11" s="178"/>
      <c r="F11" s="180"/>
      <c r="G11" s="180"/>
      <c r="H11" s="180"/>
      <c r="I11" s="178"/>
      <c r="J11" s="183">
        <v>269786.84000000003</v>
      </c>
      <c r="K11" s="178"/>
      <c r="L11" s="178"/>
      <c r="M11" s="178"/>
      <c r="N11" s="182">
        <v>2427.6</v>
      </c>
      <c r="O11" s="178"/>
    </row>
    <row r="12" spans="1:15" ht="24.95" customHeight="1" thickBot="1" x14ac:dyDescent="0.3">
      <c r="A12" s="158">
        <v>5</v>
      </c>
      <c r="B12" s="185" t="s">
        <v>145</v>
      </c>
      <c r="C12" s="180"/>
      <c r="D12" s="181">
        <v>42098</v>
      </c>
      <c r="E12" s="178"/>
      <c r="F12" s="154"/>
      <c r="G12" s="154"/>
      <c r="H12" s="178"/>
      <c r="I12" s="178"/>
      <c r="J12" s="178"/>
      <c r="K12" s="178"/>
      <c r="L12" s="178"/>
      <c r="M12" s="178"/>
      <c r="N12" s="178"/>
      <c r="O12" s="178"/>
    </row>
    <row r="13" spans="1:15" ht="24.95" customHeight="1" thickBot="1" x14ac:dyDescent="0.3">
      <c r="A13" s="158">
        <v>6</v>
      </c>
      <c r="B13" s="179" t="s">
        <v>167</v>
      </c>
      <c r="C13" s="180"/>
      <c r="D13" s="181"/>
      <c r="E13" s="182"/>
      <c r="F13" s="154"/>
      <c r="G13" s="154"/>
      <c r="H13" s="178"/>
      <c r="I13" s="178"/>
      <c r="J13" s="183">
        <v>202458.14</v>
      </c>
      <c r="K13" s="178"/>
      <c r="L13" s="186">
        <v>15000</v>
      </c>
      <c r="M13" s="178"/>
      <c r="N13" s="178"/>
      <c r="O13" s="178"/>
    </row>
    <row r="14" spans="1:15" ht="24.95" customHeight="1" thickBot="1" x14ac:dyDescent="0.3">
      <c r="A14" s="158">
        <v>7</v>
      </c>
      <c r="B14" s="178" t="s">
        <v>152</v>
      </c>
      <c r="C14" s="180"/>
      <c r="D14" s="181"/>
      <c r="E14" s="182">
        <v>77068.899999999994</v>
      </c>
      <c r="F14" s="154"/>
      <c r="G14" s="154"/>
      <c r="H14" s="178"/>
      <c r="I14" s="178"/>
      <c r="J14" s="183">
        <v>297309.92</v>
      </c>
      <c r="K14" s="178"/>
      <c r="L14" s="178"/>
      <c r="M14" s="178"/>
      <c r="N14" s="178"/>
      <c r="O14" s="178"/>
    </row>
    <row r="15" spans="1:15" ht="24.95" customHeight="1" thickBot="1" x14ac:dyDescent="0.3">
      <c r="A15" s="158">
        <v>8</v>
      </c>
      <c r="B15" s="185" t="s">
        <v>153</v>
      </c>
      <c r="C15" s="180"/>
      <c r="D15" s="189">
        <v>42151</v>
      </c>
      <c r="E15" s="178"/>
      <c r="F15" s="187"/>
      <c r="G15" s="188"/>
      <c r="H15" s="178"/>
      <c r="I15" s="178"/>
      <c r="J15" s="178"/>
      <c r="K15" s="178"/>
      <c r="L15" s="182">
        <v>55000</v>
      </c>
      <c r="M15" s="182">
        <v>3400</v>
      </c>
      <c r="N15" s="178"/>
      <c r="O15" s="182">
        <v>1676.54</v>
      </c>
    </row>
    <row r="16" spans="1:15" ht="24.95" customHeight="1" thickBot="1" x14ac:dyDescent="0.3">
      <c r="A16" s="158">
        <v>9</v>
      </c>
      <c r="B16" s="185" t="s">
        <v>159</v>
      </c>
      <c r="C16" s="180"/>
      <c r="D16" s="189"/>
      <c r="E16" s="178"/>
      <c r="F16" s="187"/>
      <c r="G16" s="188"/>
      <c r="H16" s="178"/>
      <c r="I16" s="178"/>
      <c r="J16" s="183">
        <v>662956.29</v>
      </c>
      <c r="K16" s="178"/>
      <c r="L16" s="178"/>
      <c r="M16" s="182">
        <v>2671.42</v>
      </c>
      <c r="N16" s="178"/>
      <c r="O16" s="178"/>
    </row>
    <row r="17" spans="1:15" ht="24.95" customHeight="1" thickBot="1" x14ac:dyDescent="0.3">
      <c r="A17" s="158">
        <v>10</v>
      </c>
      <c r="B17" s="178" t="s">
        <v>142</v>
      </c>
      <c r="C17" s="184">
        <v>1276721.3600000001</v>
      </c>
      <c r="D17" s="178"/>
      <c r="E17" s="178"/>
      <c r="F17" s="180"/>
      <c r="G17" s="180"/>
      <c r="H17" s="180"/>
      <c r="I17" s="178"/>
      <c r="J17" s="183">
        <v>203606.69</v>
      </c>
      <c r="K17" s="178"/>
      <c r="L17" s="178"/>
      <c r="M17" s="178"/>
      <c r="N17" s="182">
        <v>15861.06</v>
      </c>
      <c r="O17" s="178"/>
    </row>
    <row r="18" spans="1:15" ht="24.95" customHeight="1" thickBot="1" x14ac:dyDescent="0.3">
      <c r="A18" s="158">
        <v>11</v>
      </c>
      <c r="B18" s="179" t="s">
        <v>168</v>
      </c>
      <c r="C18" s="184"/>
      <c r="D18" s="178"/>
      <c r="E18" s="178"/>
      <c r="F18" s="180"/>
      <c r="G18" s="180"/>
      <c r="H18" s="180"/>
      <c r="I18" s="178"/>
      <c r="J18" s="183">
        <v>542030.63</v>
      </c>
      <c r="K18" s="178"/>
      <c r="L18" s="178"/>
      <c r="M18" s="178"/>
      <c r="N18" s="182"/>
      <c r="O18" s="178"/>
    </row>
    <row r="19" spans="1:15" ht="24.95" customHeight="1" thickBot="1" x14ac:dyDescent="0.3">
      <c r="A19" s="158">
        <v>12</v>
      </c>
      <c r="B19" s="154" t="s">
        <v>148</v>
      </c>
      <c r="C19" s="180"/>
      <c r="D19" s="189">
        <v>36907.769999999997</v>
      </c>
      <c r="E19" s="178"/>
      <c r="F19" s="187"/>
      <c r="G19" s="187"/>
      <c r="H19" s="178"/>
      <c r="I19" s="178"/>
      <c r="J19" s="178"/>
      <c r="K19" s="178"/>
      <c r="L19" s="178"/>
      <c r="M19" s="178"/>
      <c r="N19" s="178"/>
      <c r="O19" s="178"/>
    </row>
    <row r="20" spans="1:15" ht="24.95" customHeight="1" thickBot="1" x14ac:dyDescent="0.3">
      <c r="A20" s="158">
        <v>13</v>
      </c>
      <c r="B20" s="185" t="s">
        <v>144</v>
      </c>
      <c r="C20" s="180"/>
      <c r="D20" s="189">
        <v>10000</v>
      </c>
      <c r="E20" s="54"/>
      <c r="F20" s="310"/>
      <c r="G20" s="310"/>
      <c r="H20" s="54"/>
      <c r="I20" s="54"/>
      <c r="J20" s="233">
        <v>416260.48</v>
      </c>
      <c r="K20" s="54">
        <v>102922.91</v>
      </c>
      <c r="L20" s="54">
        <v>56295</v>
      </c>
      <c r="M20" s="54"/>
      <c r="N20" s="54"/>
      <c r="O20" s="54"/>
    </row>
    <row r="21" spans="1:15" ht="24.95" customHeight="1" thickBot="1" x14ac:dyDescent="0.3">
      <c r="A21" s="158">
        <v>14</v>
      </c>
      <c r="B21" s="185" t="s">
        <v>163</v>
      </c>
      <c r="C21" s="180"/>
      <c r="D21" s="189"/>
      <c r="E21" s="54"/>
      <c r="F21" s="310"/>
      <c r="G21" s="311"/>
      <c r="H21" s="54"/>
      <c r="I21" s="54"/>
      <c r="J21" s="54"/>
      <c r="K21" s="54"/>
      <c r="L21" s="54"/>
      <c r="M21" s="54"/>
      <c r="N21" s="54"/>
      <c r="O21" s="54">
        <v>12069.74</v>
      </c>
    </row>
    <row r="22" spans="1:15" ht="24.95" customHeight="1" thickBot="1" x14ac:dyDescent="0.3">
      <c r="A22" s="158">
        <v>15</v>
      </c>
      <c r="B22" s="185" t="s">
        <v>149</v>
      </c>
      <c r="C22" s="180"/>
      <c r="D22" s="189">
        <v>99039.28</v>
      </c>
      <c r="E22" s="54"/>
      <c r="F22" s="310"/>
      <c r="G22" s="311"/>
      <c r="H22" s="54"/>
      <c r="I22" s="54">
        <v>53844.12</v>
      </c>
      <c r="J22" s="233">
        <v>240822.67</v>
      </c>
      <c r="K22" s="54"/>
      <c r="L22" s="54"/>
      <c r="M22" s="54"/>
      <c r="N22" s="54"/>
      <c r="O22" s="54"/>
    </row>
    <row r="23" spans="1:15" ht="24.95" customHeight="1" thickBot="1" x14ac:dyDescent="0.3">
      <c r="A23" s="158">
        <v>16</v>
      </c>
      <c r="B23" s="178" t="s">
        <v>160</v>
      </c>
      <c r="C23" s="180"/>
      <c r="D23" s="189"/>
      <c r="E23" s="54"/>
      <c r="F23" s="310"/>
      <c r="G23" s="311"/>
      <c r="H23" s="54"/>
      <c r="I23" s="54"/>
      <c r="J23" s="54"/>
      <c r="K23" s="54"/>
      <c r="L23" s="54"/>
      <c r="M23" s="310">
        <v>6339.97</v>
      </c>
      <c r="N23" s="310">
        <v>5822.47</v>
      </c>
      <c r="O23" s="54"/>
    </row>
    <row r="24" spans="1:15" ht="24.95" customHeight="1" thickBot="1" x14ac:dyDescent="0.3">
      <c r="A24" s="158">
        <v>17</v>
      </c>
      <c r="B24" s="178" t="s">
        <v>151</v>
      </c>
      <c r="C24" s="180"/>
      <c r="D24" s="54"/>
      <c r="E24" s="310">
        <v>60935.5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1:15" ht="24.95" customHeight="1" thickBot="1" x14ac:dyDescent="0.3">
      <c r="A25" s="158">
        <v>18</v>
      </c>
      <c r="B25" s="178" t="s">
        <v>161</v>
      </c>
      <c r="C25" s="180"/>
      <c r="D25" s="189"/>
      <c r="E25" s="54"/>
      <c r="F25" s="310"/>
      <c r="G25" s="311"/>
      <c r="H25" s="54"/>
      <c r="I25" s="54"/>
      <c r="J25" s="54"/>
      <c r="K25" s="54"/>
      <c r="L25" s="54"/>
      <c r="M25" s="54"/>
      <c r="N25" s="54">
        <v>13348.8</v>
      </c>
      <c r="O25" s="54">
        <v>2427.6</v>
      </c>
    </row>
    <row r="26" spans="1:15" ht="24.95" customHeight="1" thickBot="1" x14ac:dyDescent="0.3">
      <c r="A26" s="158">
        <v>19</v>
      </c>
      <c r="B26" s="178" t="s">
        <v>136</v>
      </c>
      <c r="C26" s="180"/>
      <c r="D26" s="54"/>
      <c r="E26" s="54"/>
      <c r="F26" s="54">
        <v>40000</v>
      </c>
      <c r="G26" s="233">
        <v>201250</v>
      </c>
      <c r="H26" s="54"/>
      <c r="I26" s="54">
        <v>265111.7</v>
      </c>
      <c r="J26" s="54"/>
      <c r="K26" s="54"/>
      <c r="L26" s="54"/>
      <c r="M26" s="54"/>
      <c r="N26" s="54"/>
      <c r="O26" s="54">
        <v>34031.699999999997</v>
      </c>
    </row>
    <row r="27" spans="1:15" ht="24.95" customHeight="1" thickBot="1" x14ac:dyDescent="0.3">
      <c r="A27" s="158">
        <v>20</v>
      </c>
      <c r="B27" s="185" t="s">
        <v>146</v>
      </c>
      <c r="C27" s="180"/>
      <c r="D27" s="189">
        <v>25000</v>
      </c>
      <c r="E27" s="54"/>
      <c r="F27" s="310"/>
      <c r="G27" s="310"/>
      <c r="H27" s="54"/>
      <c r="I27" s="54"/>
      <c r="J27" s="54"/>
      <c r="K27" s="54"/>
      <c r="L27" s="54"/>
      <c r="M27" s="54"/>
      <c r="N27" s="54"/>
      <c r="O27" s="54"/>
    </row>
    <row r="28" spans="1:15" ht="24.95" customHeight="1" thickBot="1" x14ac:dyDescent="0.3">
      <c r="A28" s="158">
        <v>21</v>
      </c>
      <c r="B28" s="185" t="s">
        <v>147</v>
      </c>
      <c r="C28" s="180"/>
      <c r="D28" s="181">
        <v>375022.54</v>
      </c>
      <c r="E28" s="54">
        <v>27880</v>
      </c>
      <c r="F28" s="310"/>
      <c r="G28" s="310"/>
      <c r="H28" s="54"/>
      <c r="I28" s="54">
        <v>155182.23000000001</v>
      </c>
      <c r="J28" s="155">
        <v>546496.01</v>
      </c>
      <c r="K28" s="54"/>
      <c r="L28" s="54"/>
      <c r="M28" s="54">
        <v>5188.3</v>
      </c>
      <c r="N28" s="54"/>
      <c r="O28" s="54"/>
    </row>
    <row r="29" spans="1:15" ht="24.95" customHeight="1" thickBot="1" x14ac:dyDescent="0.3">
      <c r="A29" s="158">
        <v>22</v>
      </c>
      <c r="B29" s="178" t="s">
        <v>166</v>
      </c>
      <c r="C29" s="180"/>
      <c r="D29" s="54"/>
      <c r="E29" s="54"/>
      <c r="F29" s="54"/>
      <c r="G29" s="54"/>
      <c r="H29" s="54"/>
      <c r="I29" s="54">
        <v>62025.48</v>
      </c>
      <c r="J29" s="54"/>
      <c r="K29" s="54"/>
      <c r="L29" s="54"/>
      <c r="M29" s="54"/>
      <c r="N29" s="54"/>
      <c r="O29" s="54"/>
    </row>
    <row r="30" spans="1:15" ht="24.95" customHeight="1" thickBot="1" x14ac:dyDescent="0.3">
      <c r="A30" s="158">
        <v>23</v>
      </c>
      <c r="B30" s="178" t="s">
        <v>165</v>
      </c>
      <c r="C30" s="180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</row>
    <row r="31" spans="1:15" ht="24.95" customHeight="1" thickBot="1" x14ac:dyDescent="0.3">
      <c r="A31" s="158">
        <v>24</v>
      </c>
      <c r="B31" s="185" t="s">
        <v>172</v>
      </c>
      <c r="C31" s="180"/>
      <c r="D31" s="54"/>
      <c r="E31" s="54">
        <v>22000</v>
      </c>
      <c r="F31" s="54"/>
      <c r="G31" s="54"/>
      <c r="H31" s="54"/>
      <c r="I31" s="54"/>
      <c r="J31" s="155">
        <v>237407.7</v>
      </c>
      <c r="K31" s="54"/>
      <c r="L31" s="54"/>
      <c r="M31" s="54"/>
      <c r="N31" s="54"/>
      <c r="O31" s="54"/>
    </row>
    <row r="32" spans="1:15" s="112" customFormat="1" ht="24.95" customHeight="1" thickBot="1" x14ac:dyDescent="0.35">
      <c r="A32" s="465" t="s">
        <v>420</v>
      </c>
      <c r="B32" s="465"/>
      <c r="C32" s="190">
        <f>SUM(C8:C31)</f>
        <v>1790933.9300000002</v>
      </c>
      <c r="D32" s="64">
        <f>SUM(D8:D31)</f>
        <v>630218.59</v>
      </c>
      <c r="E32" s="64">
        <f>SUM(E8:E31)</f>
        <v>187884.4</v>
      </c>
      <c r="F32" s="64">
        <f t="shared" ref="F32:H32" si="0">SUM(F8:F31)</f>
        <v>40000</v>
      </c>
      <c r="G32" s="64">
        <f t="shared" si="0"/>
        <v>201250</v>
      </c>
      <c r="H32" s="64">
        <f t="shared" si="0"/>
        <v>191666.67</v>
      </c>
      <c r="I32" s="64">
        <f t="shared" ref="I32" si="1">SUM(I8:I31)</f>
        <v>536163.53</v>
      </c>
      <c r="J32" s="64">
        <f>SUM(J8:J31)</f>
        <v>3634135.37</v>
      </c>
      <c r="K32" s="64">
        <f>SUM(K8:K31)</f>
        <v>102922.91</v>
      </c>
      <c r="L32" s="64">
        <f>SUM(L8:L31)</f>
        <v>126295</v>
      </c>
      <c r="M32" s="64">
        <f t="shared" ref="M32:O32" si="2">SUM(M8:M31)</f>
        <v>17599.689999999999</v>
      </c>
      <c r="N32" s="64">
        <f>SUM(N8:N31)</f>
        <v>37459.93</v>
      </c>
      <c r="O32" s="64">
        <f t="shared" si="2"/>
        <v>50205.579999999994</v>
      </c>
    </row>
    <row r="33" spans="1:15" s="112" customFormat="1" ht="24.95" customHeight="1" thickBot="1" x14ac:dyDescent="0.35">
      <c r="A33" s="465" t="s">
        <v>416</v>
      </c>
      <c r="B33" s="465"/>
      <c r="C33" s="119">
        <f>COUNT(C8:C31)</f>
        <v>2</v>
      </c>
      <c r="D33" s="119">
        <f>COUNT(D8:D31)</f>
        <v>7</v>
      </c>
      <c r="E33" s="119">
        <f>COUNT(E8:E31)</f>
        <v>4</v>
      </c>
      <c r="F33" s="119">
        <f>COUNT(F8:F31)</f>
        <v>1</v>
      </c>
      <c r="G33" s="119">
        <f t="shared" ref="G33:O33" si="3">COUNT(G8:G31)</f>
        <v>1</v>
      </c>
      <c r="H33" s="119">
        <f t="shared" si="3"/>
        <v>1</v>
      </c>
      <c r="I33" s="119">
        <f>COUNT(I8:I31)</f>
        <v>4</v>
      </c>
      <c r="J33" s="119">
        <f>COUNT(J8:J31)</f>
        <v>11</v>
      </c>
      <c r="K33" s="119">
        <f>COUNT(K8:K31)</f>
        <v>1</v>
      </c>
      <c r="L33" s="119">
        <f>COUNT(L8:L31)</f>
        <v>3</v>
      </c>
      <c r="M33" s="119">
        <f t="shared" si="3"/>
        <v>4</v>
      </c>
      <c r="N33" s="119">
        <f t="shared" si="3"/>
        <v>4</v>
      </c>
      <c r="O33" s="119">
        <f t="shared" si="3"/>
        <v>4</v>
      </c>
    </row>
  </sheetData>
  <sortState ref="A8:O31">
    <sortCondition ref="B8:B31"/>
  </sortState>
  <mergeCells count="23">
    <mergeCell ref="A32:B32"/>
    <mergeCell ref="A33:B33"/>
    <mergeCell ref="C5:E5"/>
    <mergeCell ref="F5:J5"/>
    <mergeCell ref="C6:C7"/>
    <mergeCell ref="H6:H7"/>
    <mergeCell ref="G6:G7"/>
    <mergeCell ref="F6:F7"/>
    <mergeCell ref="E6:E7"/>
    <mergeCell ref="D6:D7"/>
    <mergeCell ref="J6:J7"/>
    <mergeCell ref="I6:I7"/>
    <mergeCell ref="K5:L5"/>
    <mergeCell ref="M5:O5"/>
    <mergeCell ref="B5:B7"/>
    <mergeCell ref="A5:A7"/>
    <mergeCell ref="N1:O1"/>
    <mergeCell ref="A2:O2"/>
    <mergeCell ref="A3:O3"/>
    <mergeCell ref="O6:O7"/>
    <mergeCell ref="M6:N6"/>
    <mergeCell ref="L6:L7"/>
    <mergeCell ref="K6:K7"/>
  </mergeCells>
  <pageMargins left="0.7" right="0.7" top="0.75" bottom="0.75" header="0.3" footer="0.3"/>
  <pageSetup scale="61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APPENDIX A</vt:lpstr>
      <vt:lpstr>NATIONAL (2)</vt:lpstr>
      <vt:lpstr>AHAFO </vt:lpstr>
      <vt:lpstr>ASHANTI REGION</vt:lpstr>
      <vt:lpstr>NATIONAL</vt:lpstr>
      <vt:lpstr>BONO REGION</vt:lpstr>
      <vt:lpstr>BONO EAST </vt:lpstr>
      <vt:lpstr>CENTRAL</vt:lpstr>
      <vt:lpstr>EASTERN </vt:lpstr>
      <vt:lpstr>GREATER ACCRA </vt:lpstr>
      <vt:lpstr>NORTH EAST</vt:lpstr>
      <vt:lpstr>NORTHERN </vt:lpstr>
      <vt:lpstr>OTI </vt:lpstr>
      <vt:lpstr>SAVANNAH</vt:lpstr>
      <vt:lpstr>UPPER EAST </vt:lpstr>
      <vt:lpstr>UPPER WEST </vt:lpstr>
      <vt:lpstr> VOLTA</vt:lpstr>
      <vt:lpstr>WESTERN</vt:lpstr>
      <vt:lpstr>WESTERN NORTH </vt:lpstr>
      <vt:lpstr>NATIONAL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 SECRETARIET</dc:creator>
  <cp:lastModifiedBy>alhassan</cp:lastModifiedBy>
  <cp:lastPrinted>2020-10-09T13:15:37Z</cp:lastPrinted>
  <dcterms:created xsi:type="dcterms:W3CDTF">2020-09-10T08:19:22Z</dcterms:created>
  <dcterms:modified xsi:type="dcterms:W3CDTF">2020-10-09T14:08:53Z</dcterms:modified>
</cp:coreProperties>
</file>